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Jun 2024\"/>
    </mc:Choice>
  </mc:AlternateContent>
  <xr:revisionPtr revIDLastSave="0" documentId="13_ncr:1_{E0B7C646-55D7-4AF5-8F97-F33B9467D789}" xr6:coauthVersionLast="36" xr6:coauthVersionMax="36" xr10:uidLastSave="{00000000-0000-0000-0000-000000000000}"/>
  <workbookProtection workbookAlgorithmName="SHA-512" workbookHashValue="S6iKK0+CjnEugaZGrxcv2NN3m0tAJtcE1O/Pe3CGKMFxMmbPM0VsU8TjKLSx3PAfzkotwv3xaE2W35zBUQkkSQ==" workbookSaltValue="Om/vjaHVV+ZDFXDQuGaFHA==" workbookSpinCount="100000" lockStructure="1"/>
  <bookViews>
    <workbookView xWindow="0" yWindow="0" windowWidth="28800" windowHeight="116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K8" i="3" l="1"/>
  <c r="J13" i="2"/>
  <c r="L8" i="3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8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<sst xmlns="http://schemas.openxmlformats.org/spreadsheetml/2006/main" count="1239" uniqueCount="365">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</sst>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6</v>
      </c>
      <c r="D4" t="str">
        <f>VLOOKUP(C4,C9:D20,2,FALSE)</f>
        <v>Jun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6</v>
      </c>
      <c r="D6" t="str">
        <f>VLOOKUP(C6,E9:F20,2,FALSE)</f>
        <v>Januar - Jun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L31" sqref="L31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Jun</v>
      </c>
      <c r="K10" s="166"/>
      <c r="L10" s="120" t="s">
        <v>6</v>
      </c>
      <c r="M10" s="165" t="str">
        <f>IF(J10="Januar","-",'Analitika 2024'!F4)</f>
        <v>Januar - Jun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76532341.799999997</v>
      </c>
      <c r="K13" s="116">
        <f>IFERROR($J13/$J$33,0)</f>
        <v>0.27992297484624362</v>
      </c>
      <c r="L13" s="109"/>
      <c r="M13" s="121">
        <f>IF($J$10="Januar","-",
VLOOKUP(D13,'Analitika 2024'!$C$9:$L$196,4,FALSE))</f>
        <v>476630475.99000001</v>
      </c>
      <c r="N13" s="116">
        <f>IF($J$10="Januar","-",IFERROR($M13/$M$33,0))</f>
        <v>0.29894297414906235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5177773.2500000028</v>
      </c>
      <c r="K15" s="116">
        <f>IFERROR($J15/$J$33,0)</f>
        <v>1.893810717313375E-2</v>
      </c>
      <c r="L15" s="109"/>
      <c r="M15" s="121">
        <f>IF($J$10="Januar","-",
VLOOKUP(D15,'Analitika 2024'!$C$9:$L$196,4,FALSE))</f>
        <v>31712411.330000006</v>
      </c>
      <c r="N15" s="116">
        <f>IF($J$10="Januar","-",IFERROR($M15/$M$33,0))</f>
        <v>1.9890046981862575E-2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16770802.4</v>
      </c>
      <c r="K17" s="116">
        <f>IFERROR($J17/$J$33,0)</f>
        <v>6.1340510272567178E-2</v>
      </c>
      <c r="L17" s="109"/>
      <c r="M17" s="121">
        <f>IF($J$10="Januar","-",
VLOOKUP(D17,'Analitika 2024'!$C$9:$L$196,4,FALSE))</f>
        <v>91591448.799999982</v>
      </c>
      <c r="N17" s="116">
        <f>IF($J$10="Januar","-",IFERROR($M17/$M$33,0))</f>
        <v>5.74462219479814E-2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20843876.32</v>
      </c>
      <c r="K19" s="116">
        <f>IFERROR($J19/$J$33,0)</f>
        <v>7.6238093982138849E-2</v>
      </c>
      <c r="L19" s="109"/>
      <c r="M19" s="121">
        <f>IF($J$10="Januar","-",
VLOOKUP(D19,'Analitika 2024'!$C$9:$L$196,4,FALSE))</f>
        <v>111192585.49000001</v>
      </c>
      <c r="N19" s="116">
        <f>IF($J$10="Januar","-",IFERROR($M19/$M$33,0))</f>
        <v>6.9740068846126144E-2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860457.25</v>
      </c>
      <c r="K21" s="116">
        <f>IFERROR($J21/$J$33,0)</f>
        <v>3.147189116170727E-3</v>
      </c>
      <c r="L21" s="109"/>
      <c r="M21" s="121">
        <f>IF($J$10="Januar","-",
VLOOKUP(D21,'Analitika 2024'!$C$9:$L$196,4,FALSE))</f>
        <v>9307384.6300000008</v>
      </c>
      <c r="N21" s="116">
        <f>IF($J$10="Januar","-",IFERROR($M21/$M$33,0))</f>
        <v>5.8375982716217375E-3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494218.8000000001</v>
      </c>
      <c r="K23" s="116">
        <f>IFERROR($J23/$J$33,0)</f>
        <v>1.8076435852762674E-3</v>
      </c>
      <c r="L23" s="109"/>
      <c r="M23" s="121">
        <f>IF($J$10="Januar","-",
VLOOKUP(D23,'Analitika 2024'!$C$9:$L$196,4,FALSE))</f>
        <v>2651926.2500000005</v>
      </c>
      <c r="N23" s="116">
        <f>IF($J$10="Januar","-",IFERROR($M23/$M$33,0))</f>
        <v>1.6632900335470844E-3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36776692.13000001</v>
      </c>
      <c r="K25" s="116">
        <f>IFERROR($J25/$J$33,0)</f>
        <v>0.13451360331997628</v>
      </c>
      <c r="L25" s="109"/>
      <c r="M25" s="121">
        <f>IF($J$10="Januar","-",
VLOOKUP(D25,'Analitika 2024'!$C$9:$L$196,4,FALSE))</f>
        <v>204100942.17000002</v>
      </c>
      <c r="N25" s="116">
        <f>IF($J$10="Januar","-",IFERROR($M25/$M$33,0))</f>
        <v>0.12801225635476507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2821188.5599999987</v>
      </c>
      <c r="K27" s="116">
        <f>IFERROR($J27/$J$33,0)</f>
        <v>1.0318715927720245E-2</v>
      </c>
      <c r="L27" s="109"/>
      <c r="M27" s="121">
        <f>IF($J$10="Januar","-",
VLOOKUP(D27,'Analitika 2024'!$C$9:$L$196,4,FALSE))</f>
        <v>17778634.899999999</v>
      </c>
      <c r="N27" s="116">
        <f>IF($J$10="Januar","-",IFERROR($M27/$M$33,0))</f>
        <v>1.1150772476890093E-2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25663784.450000003</v>
      </c>
      <c r="K29" s="116">
        <f>IFERROR($J29/$J$33,0)</f>
        <v>9.3867281728164359E-2</v>
      </c>
      <c r="L29" s="109"/>
      <c r="M29" s="121">
        <f>IF($J$10="Januar","-",
VLOOKUP(D29,'Analitika 2024'!$C$9:$L$196,4,FALSE))</f>
        <v>146486287.25999999</v>
      </c>
      <c r="N29" s="116">
        <f>IF($J$10="Januar","-",IFERROR($M29/$M$33,0))</f>
        <v>9.1876303743693169E-2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87463868.119999945</v>
      </c>
      <c r="K31" s="116">
        <f>IFERROR($J31/$J$33,0)</f>
        <v>0.31990588004860865</v>
      </c>
      <c r="L31" s="109"/>
      <c r="M31" s="121">
        <f>IF($J$10="Januar","-",
VLOOKUP(D31,'Analitika 2024'!$C$9:$L$196,4,FALSE))</f>
        <v>502933847.00999987</v>
      </c>
      <c r="N31" s="116">
        <f>IF($J$10="Januar","-",IFERROR($M31/$M$33,0))</f>
        <v>0.31544046719445035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273405003.07999998</v>
      </c>
      <c r="K33" s="118">
        <f>IFERROR($J33/$J$33,0)</f>
        <v>1</v>
      </c>
      <c r="L33" s="115"/>
      <c r="M33" s="124">
        <f>SUM(M13:M31)</f>
        <v>1594385943.8299999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FAU7dmI+k9rEv/8S8ngTCy2A/5P171N1qr43E2CNy1cOi+tzOGbXCpN3AA2C2yA4iir1S65jN7IwhvT6CwAeoQ==" saltValue="7RnfeOdT2YJbjqHSiCW7R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K11" sqref="K11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7034000000</v>
      </c>
      <c r="E4" s="41" t="s">
        <v>9</v>
      </c>
      <c r="F4" s="42" t="str">
        <f>Master!D6</f>
        <v>Januar - Jun</v>
      </c>
      <c r="G4" s="42"/>
      <c r="H4" s="42"/>
      <c r="I4" s="42"/>
      <c r="J4" s="42"/>
      <c r="K4" s="43" t="s">
        <v>10</v>
      </c>
      <c r="L4" s="44" t="str">
        <f>Master!D4</f>
        <v>Jun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1712781640.8699999</v>
      </c>
      <c r="F8" s="138">
        <f>F9+F31+F42+F55+F97+F110+F123+F144+F157+F177</f>
        <v>1594385943.8299999</v>
      </c>
      <c r="G8" s="139">
        <f t="shared" ref="G8" si="0">IFERROR(F8/E8,0)</f>
        <v>0.93087519493736437</v>
      </c>
      <c r="H8" s="140">
        <f>F8/$D$4</f>
        <v>0.22666845945834516</v>
      </c>
      <c r="I8" s="138">
        <f>I9+I31+I42+I55+I97+I110+I123+I144+I157+I177</f>
        <v>-118395697.04000029</v>
      </c>
      <c r="J8" s="141">
        <f t="shared" ref="J8:J9" si="1">IFERROR(I8/E8,0)</f>
        <v>-6.9124805062635838E-2</v>
      </c>
      <c r="K8" s="137">
        <f>K9+K31+K42+K55+K97+K110+K123+K144+K157+K177</f>
        <v>288578204.78500009</v>
      </c>
      <c r="L8" s="138">
        <f>L9+L31+L42+L55+L97+L110+L123+L144+L157+L177</f>
        <v>273405003.07999998</v>
      </c>
      <c r="M8" s="139">
        <f>IFERROR(L8/K8,0)</f>
        <v>0.94742083271221189</v>
      </c>
      <c r="N8" s="140">
        <f>L8/$D$4</f>
        <v>3.8869064981518334E-2</v>
      </c>
      <c r="O8" s="138">
        <f>O9+O31+O42+O55+O97+O110+O123+O144+O157+O177</f>
        <v>-15173201.705000073</v>
      </c>
      <c r="P8" s="141">
        <f t="shared" ref="P8:P9" si="2">IFERROR(O8/K8,0)</f>
        <v>-5.2579167287788033E-2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524026682.38</v>
      </c>
      <c r="F9" s="143">
        <f>IFERROR(VLOOKUP($C9,'2024'!$C$8:$U$195,19,FALSE),0)</f>
        <v>476630475.99000001</v>
      </c>
      <c r="G9" s="144">
        <f t="shared" ref="G9" si="3">IFERROR(F9/E9,0)</f>
        <v>0.9095538300173226</v>
      </c>
      <c r="H9" s="145">
        <f t="shared" ref="H9" si="4">F9/$D$4</f>
        <v>6.7760943416263861E-2</v>
      </c>
      <c r="I9" s="143">
        <f t="shared" ref="I9" si="5">F9-E9</f>
        <v>-47396206.389999986</v>
      </c>
      <c r="J9" s="146">
        <f t="shared" si="1"/>
        <v>-9.0446169982677418E-2</v>
      </c>
      <c r="K9" s="142">
        <f>VLOOKUP($C9,'2024'!$C$205:$U$392,VLOOKUP($L$4,Master!$D$9:$G$20,4,FALSE),FALSE)</f>
        <v>79521423.129999995</v>
      </c>
      <c r="L9" s="143">
        <f>VLOOKUP($C9,'2024'!$C$8:$U$195,VLOOKUP($L$4,Master!$D$9:$G$20,4,FALSE),FALSE)</f>
        <v>76532341.799999997</v>
      </c>
      <c r="M9" s="145">
        <f>IFERROR(L9/K9,0)</f>
        <v>0.96241162176997874</v>
      </c>
      <c r="N9" s="145">
        <f>L9/$D$4</f>
        <v>1.0880344299118567E-2</v>
      </c>
      <c r="O9" s="143">
        <f>L9-K9</f>
        <v>-2989081.3299999982</v>
      </c>
      <c r="P9" s="146">
        <f t="shared" si="2"/>
        <v>-3.7588378230021223E-2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430829311.54999995</v>
      </c>
      <c r="F10" s="148">
        <f>IFERROR(VLOOKUP($C10,'2024'!$C$8:$U$195,19,FALSE),0)</f>
        <v>389642997.19999999</v>
      </c>
      <c r="G10" s="149">
        <f t="shared" ref="G10:G73" si="6">IFERROR(F10/E10,0)</f>
        <v>0.90440224644459899</v>
      </c>
      <c r="H10" s="150">
        <f t="shared" ref="H10:H73" si="7">F10/$D$4</f>
        <v>5.5394227637190784E-2</v>
      </c>
      <c r="I10" s="148">
        <f t="shared" ref="I10:I73" si="8">F10-E10</f>
        <v>-41186314.349999964</v>
      </c>
      <c r="J10" s="151">
        <f t="shared" ref="J10:J73" si="9">IFERROR(I10/E10,0)</f>
        <v>-9.5597753555400983E-2</v>
      </c>
      <c r="K10" s="147">
        <f>VLOOKUP($C10,'2024'!$C$205:$U$392,VLOOKUP($L$4,Master!$D$9:$G$20,4,FALSE),FALSE)</f>
        <v>70592292.780000001</v>
      </c>
      <c r="L10" s="148">
        <f>VLOOKUP($C10,'2024'!$C$8:$U$195,VLOOKUP($L$4,Master!$D$9:$G$20,4,FALSE),FALSE)</f>
        <v>65541621.959999993</v>
      </c>
      <c r="M10" s="150">
        <f t="shared" ref="M10:M73" si="10">IFERROR(L10/K10,0)</f>
        <v>0.92845294264998079</v>
      </c>
      <c r="N10" s="150">
        <f t="shared" ref="N10:N73" si="11">L10/$D$4</f>
        <v>9.3178308160363939E-3</v>
      </c>
      <c r="O10" s="148">
        <f t="shared" ref="O10:O73" si="12">L10-K10</f>
        <v>-5050670.8200000077</v>
      </c>
      <c r="P10" s="151">
        <f t="shared" ref="P10:P73" si="13">IFERROR(O10/K10,0)</f>
        <v>-7.1547057350019219E-2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16670485.289999988</v>
      </c>
      <c r="F11" s="153">
        <f>IFERROR(VLOOKUP($C11,'2024'!$C$8:$U$195,19,FALSE),0)</f>
        <v>16390666.920000002</v>
      </c>
      <c r="G11" s="154">
        <f t="shared" si="6"/>
        <v>0.98321474359430683</v>
      </c>
      <c r="H11" s="155">
        <f t="shared" si="7"/>
        <v>2.3302057037247656E-3</v>
      </c>
      <c r="I11" s="156">
        <f t="shared" si="8"/>
        <v>-279818.36999998614</v>
      </c>
      <c r="J11" s="157">
        <f t="shared" si="9"/>
        <v>-1.6785256405693175E-2</v>
      </c>
      <c r="K11" s="163">
        <f>VLOOKUP($C11,'2024'!$C$205:$U$392,VLOOKUP($L$4,Master!$D$9:$G$20,4,FALSE),FALSE)</f>
        <v>2820349.1699999981</v>
      </c>
      <c r="L11" s="164">
        <f>VLOOKUP($C11,'2024'!$C$8:$U$195,VLOOKUP($L$4,Master!$D$9:$G$20,4,FALSE),FALSE)</f>
        <v>2994759.25</v>
      </c>
      <c r="M11" s="155">
        <f t="shared" si="10"/>
        <v>1.0618398891368483</v>
      </c>
      <c r="N11" s="155">
        <f t="shared" si="11"/>
        <v>4.2575479812340062E-4</v>
      </c>
      <c r="O11" s="156">
        <f t="shared" si="12"/>
        <v>174410.08000000194</v>
      </c>
      <c r="P11" s="157">
        <f t="shared" si="13"/>
        <v>6.1839889136848278E-2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402620359.13</v>
      </c>
      <c r="F12" s="153">
        <f>IFERROR(VLOOKUP($C12,'2024'!$C$8:$U$195,19,FALSE),0)</f>
        <v>363033526.15000004</v>
      </c>
      <c r="G12" s="154">
        <f t="shared" si="6"/>
        <v>0.90167702133707062</v>
      </c>
      <c r="H12" s="155">
        <f t="shared" si="7"/>
        <v>5.1611249097241969E-2</v>
      </c>
      <c r="I12" s="156">
        <f t="shared" si="8"/>
        <v>-39586832.979999959</v>
      </c>
      <c r="J12" s="157">
        <f t="shared" si="9"/>
        <v>-9.8322978662929397E-2</v>
      </c>
      <c r="K12" s="163">
        <f>VLOOKUP($C12,'2024'!$C$205:$U$392,VLOOKUP($L$4,Master!$D$9:$G$20,4,FALSE),FALSE)</f>
        <v>65777751.269999996</v>
      </c>
      <c r="L12" s="164">
        <f>VLOOKUP($C12,'2024'!$C$8:$U$195,VLOOKUP($L$4,Master!$D$9:$G$20,4,FALSE),FALSE)</f>
        <v>60765007.139999993</v>
      </c>
      <c r="M12" s="155">
        <f t="shared" si="10"/>
        <v>0.92379271055612655</v>
      </c>
      <c r="N12" s="155">
        <f t="shared" si="11"/>
        <v>8.6387556354847878E-3</v>
      </c>
      <c r="O12" s="156">
        <f t="shared" si="12"/>
        <v>-5012744.1300000027</v>
      </c>
      <c r="P12" s="157">
        <f t="shared" si="13"/>
        <v>-7.6207289443873422E-2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11538467.130000018</v>
      </c>
      <c r="F13" s="153">
        <f>IFERROR(VLOOKUP($C13,'2024'!$C$8:$U$195,19,FALSE),0)</f>
        <v>10218804.130000001</v>
      </c>
      <c r="G13" s="154">
        <f t="shared" si="6"/>
        <v>0.88562926209072501</v>
      </c>
      <c r="H13" s="155">
        <f t="shared" si="7"/>
        <v>1.4527728362240548E-3</v>
      </c>
      <c r="I13" s="156">
        <f t="shared" si="8"/>
        <v>-1319663.0000000168</v>
      </c>
      <c r="J13" s="157">
        <f t="shared" si="9"/>
        <v>-0.11437073790927502</v>
      </c>
      <c r="K13" s="163">
        <f>VLOOKUP($C13,'2024'!$C$205:$U$392,VLOOKUP($L$4,Master!$D$9:$G$20,4,FALSE),FALSE)</f>
        <v>1994192.3400000029</v>
      </c>
      <c r="L13" s="164">
        <f>VLOOKUP($C13,'2024'!$C$8:$U$195,VLOOKUP($L$4,Master!$D$9:$G$20,4,FALSE),FALSE)</f>
        <v>1781855.57</v>
      </c>
      <c r="M13" s="155">
        <f t="shared" si="10"/>
        <v>0.8935224222153002</v>
      </c>
      <c r="N13" s="155">
        <f t="shared" si="11"/>
        <v>2.5332038242820588E-4</v>
      </c>
      <c r="O13" s="156">
        <f t="shared" si="12"/>
        <v>-212336.77000000281</v>
      </c>
      <c r="P13" s="157">
        <f t="shared" si="13"/>
        <v>-0.1064775777846998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17032148.159999996</v>
      </c>
      <c r="F17" s="148">
        <f>IFERROR(VLOOKUP($C17,'2024'!$C$8:$U$195,19,FALSE),0)</f>
        <v>11562018.769999996</v>
      </c>
      <c r="G17" s="149">
        <f t="shared" si="6"/>
        <v>0.67883502781835814</v>
      </c>
      <c r="H17" s="150">
        <f t="shared" si="7"/>
        <v>1.6437331205572925E-3</v>
      </c>
      <c r="I17" s="148">
        <f t="shared" si="8"/>
        <v>-5470129.3900000006</v>
      </c>
      <c r="J17" s="151">
        <f t="shared" si="9"/>
        <v>-0.32116497218164181</v>
      </c>
      <c r="K17" s="147">
        <f>VLOOKUP($C17,'2024'!$C$205:$U$392,VLOOKUP($L$4,Master!$D$9:$G$20,4,FALSE),FALSE)</f>
        <v>1758804.3900000001</v>
      </c>
      <c r="L17" s="148">
        <f>VLOOKUP($C17,'2024'!$C$8:$U$195,VLOOKUP($L$4,Master!$D$9:$G$20,4,FALSE),FALSE)</f>
        <v>954718.46999999974</v>
      </c>
      <c r="M17" s="150">
        <f t="shared" si="10"/>
        <v>0.5428224283656693</v>
      </c>
      <c r="N17" s="150">
        <f t="shared" si="11"/>
        <v>1.3572909724196756E-4</v>
      </c>
      <c r="O17" s="148">
        <f t="shared" si="12"/>
        <v>-804085.92000000039</v>
      </c>
      <c r="P17" s="151">
        <f t="shared" si="13"/>
        <v>-0.4571775716343307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1746453.1300000004</v>
      </c>
      <c r="F18" s="153">
        <f>IFERROR(VLOOKUP($C18,'2024'!$C$8:$U$195,19,FALSE),0)</f>
        <v>1709449.7199999997</v>
      </c>
      <c r="G18" s="154">
        <f t="shared" si="6"/>
        <v>0.97881225131990768</v>
      </c>
      <c r="H18" s="155">
        <f t="shared" si="7"/>
        <v>2.430266875177708E-4</v>
      </c>
      <c r="I18" s="156">
        <f t="shared" si="8"/>
        <v>-37003.410000000615</v>
      </c>
      <c r="J18" s="157">
        <f t="shared" si="9"/>
        <v>-2.1187748680092322E-2</v>
      </c>
      <c r="K18" s="163">
        <f>VLOOKUP($C18,'2024'!$C$205:$U$392,VLOOKUP($L$4,Master!$D$9:$G$20,4,FALSE),FALSE)</f>
        <v>279810.18000000005</v>
      </c>
      <c r="L18" s="164">
        <f>VLOOKUP($C18,'2024'!$C$8:$U$195,VLOOKUP($L$4,Master!$D$9:$G$20,4,FALSE),FALSE)</f>
        <v>291567.34999999986</v>
      </c>
      <c r="M18" s="155">
        <f t="shared" si="10"/>
        <v>1.0420183783163279</v>
      </c>
      <c r="N18" s="155">
        <f t="shared" si="11"/>
        <v>4.1451144441285166E-5</v>
      </c>
      <c r="O18" s="156">
        <f t="shared" si="12"/>
        <v>11757.169999999809</v>
      </c>
      <c r="P18" s="157">
        <f t="shared" si="13"/>
        <v>4.2018378316327903E-2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8918619.9299999978</v>
      </c>
      <c r="F19" s="153">
        <f>IFERROR(VLOOKUP($C19,'2024'!$C$8:$U$195,19,FALSE),0)</f>
        <v>5627785.3699999982</v>
      </c>
      <c r="G19" s="154">
        <f t="shared" si="6"/>
        <v>0.63101527076734609</v>
      </c>
      <c r="H19" s="155">
        <f t="shared" si="7"/>
        <v>8.0008322007392636E-4</v>
      </c>
      <c r="I19" s="156">
        <f t="shared" si="8"/>
        <v>-3290834.5599999996</v>
      </c>
      <c r="J19" s="157">
        <f t="shared" si="9"/>
        <v>-0.36898472923265385</v>
      </c>
      <c r="K19" s="163">
        <f>VLOOKUP($C19,'2024'!$C$205:$U$392,VLOOKUP($L$4,Master!$D$9:$G$20,4,FALSE),FALSE)</f>
        <v>325333.69999999995</v>
      </c>
      <c r="L19" s="164">
        <f>VLOOKUP($C19,'2024'!$C$8:$U$195,VLOOKUP($L$4,Master!$D$9:$G$20,4,FALSE),FALSE)</f>
        <v>257658.84999999998</v>
      </c>
      <c r="M19" s="155">
        <f t="shared" si="10"/>
        <v>0.79198327747786357</v>
      </c>
      <c r="N19" s="155">
        <f t="shared" si="11"/>
        <v>3.6630487631504118E-5</v>
      </c>
      <c r="O19" s="156">
        <f t="shared" si="12"/>
        <v>-67674.849999999977</v>
      </c>
      <c r="P19" s="157">
        <f t="shared" si="13"/>
        <v>-0.20801672252213646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6367075.0999999978</v>
      </c>
      <c r="F20" s="153">
        <f>IFERROR(VLOOKUP($C20,'2024'!$C$8:$U$195,19,FALSE),0)</f>
        <v>4224783.68</v>
      </c>
      <c r="G20" s="154">
        <f t="shared" si="6"/>
        <v>0.66353602142999712</v>
      </c>
      <c r="H20" s="155">
        <f t="shared" si="7"/>
        <v>6.0062321296559568E-4</v>
      </c>
      <c r="I20" s="156">
        <f t="shared" si="8"/>
        <v>-2142291.4199999981</v>
      </c>
      <c r="J20" s="157">
        <f t="shared" si="9"/>
        <v>-0.33646397857000288</v>
      </c>
      <c r="K20" s="163">
        <f>VLOOKUP($C20,'2024'!$C$205:$U$392,VLOOKUP($L$4,Master!$D$9:$G$20,4,FALSE),FALSE)</f>
        <v>1153660.5100000002</v>
      </c>
      <c r="L20" s="164">
        <f>VLOOKUP($C20,'2024'!$C$8:$U$195,VLOOKUP($L$4,Master!$D$9:$G$20,4,FALSE),FALSE)</f>
        <v>405492.2699999999</v>
      </c>
      <c r="M20" s="155">
        <f t="shared" si="10"/>
        <v>0.35148318459821409</v>
      </c>
      <c r="N20" s="155">
        <f t="shared" si="11"/>
        <v>5.7647465169178261E-5</v>
      </c>
      <c r="O20" s="156">
        <f t="shared" si="12"/>
        <v>-748168.24000000034</v>
      </c>
      <c r="P20" s="157">
        <f t="shared" si="13"/>
        <v>-0.64851681540178585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8127167.2999999998</v>
      </c>
      <c r="F21" s="148">
        <f>IFERROR(VLOOKUP($C21,'2024'!$C$8:$U$195,19,FALSE),0)</f>
        <v>6414845.8599999994</v>
      </c>
      <c r="G21" s="149">
        <f t="shared" si="6"/>
        <v>0.78930894655017125</v>
      </c>
      <c r="H21" s="150">
        <f t="shared" si="7"/>
        <v>9.1197694910435023E-4</v>
      </c>
      <c r="I21" s="148">
        <f t="shared" si="8"/>
        <v>-1712321.4400000004</v>
      </c>
      <c r="J21" s="151">
        <f t="shared" si="9"/>
        <v>-0.21069105344982875</v>
      </c>
      <c r="K21" s="147">
        <f>VLOOKUP($C21,'2024'!$C$205:$U$392,VLOOKUP($L$4,Master!$D$9:$G$20,4,FALSE),FALSE)</f>
        <v>819832.04999999981</v>
      </c>
      <c r="L21" s="148">
        <f>VLOOKUP($C21,'2024'!$C$8:$U$195,VLOOKUP($L$4,Master!$D$9:$G$20,4,FALSE),FALSE)</f>
        <v>3266888.59</v>
      </c>
      <c r="M21" s="150">
        <f t="shared" si="10"/>
        <v>3.9848266361384637</v>
      </c>
      <c r="N21" s="150">
        <f t="shared" si="11"/>
        <v>4.6444250639749785E-4</v>
      </c>
      <c r="O21" s="148">
        <f t="shared" si="12"/>
        <v>2447056.54</v>
      </c>
      <c r="P21" s="151">
        <f t="shared" si="13"/>
        <v>2.9848266361384637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8127167.2999999998</v>
      </c>
      <c r="F22" s="153">
        <f>IFERROR(VLOOKUP($C22,'2024'!$C$8:$U$195,19,FALSE),0)</f>
        <v>6414845.8599999994</v>
      </c>
      <c r="G22" s="154">
        <f t="shared" si="6"/>
        <v>0.78930894655017125</v>
      </c>
      <c r="H22" s="155">
        <f t="shared" si="7"/>
        <v>9.1197694910435023E-4</v>
      </c>
      <c r="I22" s="156">
        <f t="shared" si="8"/>
        <v>-1712321.4400000004</v>
      </c>
      <c r="J22" s="157">
        <f t="shared" si="9"/>
        <v>-0.21069105344982875</v>
      </c>
      <c r="K22" s="163">
        <f>VLOOKUP($C22,'2024'!$C$205:$U$392,VLOOKUP($L$4,Master!$D$9:$G$20,4,FALSE),FALSE)</f>
        <v>819832.04999999981</v>
      </c>
      <c r="L22" s="164">
        <f>VLOOKUP($C22,'2024'!$C$8:$U$195,VLOOKUP($L$4,Master!$D$9:$G$20,4,FALSE),FALSE)</f>
        <v>3266888.59</v>
      </c>
      <c r="M22" s="155">
        <f t="shared" si="10"/>
        <v>3.9848266361384637</v>
      </c>
      <c r="N22" s="155">
        <f t="shared" si="11"/>
        <v>4.6444250639749785E-4</v>
      </c>
      <c r="O22" s="156">
        <f t="shared" si="12"/>
        <v>2447056.54</v>
      </c>
      <c r="P22" s="157">
        <f t="shared" si="13"/>
        <v>2.9848266361384637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2032244.3200000005</v>
      </c>
      <c r="F25" s="148">
        <f>IFERROR(VLOOKUP($C25,'2024'!$C$8:$U$195,19,FALSE),0)</f>
        <v>1405894.75</v>
      </c>
      <c r="G25" s="149">
        <f t="shared" si="6"/>
        <v>0.691794158883416</v>
      </c>
      <c r="H25" s="150">
        <f t="shared" si="7"/>
        <v>1.9987130366789878E-4</v>
      </c>
      <c r="I25" s="148">
        <f t="shared" si="8"/>
        <v>-626349.57000000053</v>
      </c>
      <c r="J25" s="151">
        <f t="shared" si="9"/>
        <v>-0.30820584111658406</v>
      </c>
      <c r="K25" s="147">
        <f>VLOOKUP($C25,'2024'!$C$205:$U$392,VLOOKUP($L$4,Master!$D$9:$G$20,4,FALSE),FALSE)</f>
        <v>374608.32</v>
      </c>
      <c r="L25" s="148">
        <f>VLOOKUP($C25,'2024'!$C$8:$U$195,VLOOKUP($L$4,Master!$D$9:$G$20,4,FALSE),FALSE)</f>
        <v>231201.23</v>
      </c>
      <c r="M25" s="150">
        <f t="shared" si="10"/>
        <v>0.61718124680199304</v>
      </c>
      <c r="N25" s="150">
        <f t="shared" si="11"/>
        <v>3.2869097241967591E-5</v>
      </c>
      <c r="O25" s="148">
        <f t="shared" si="12"/>
        <v>-143407.09</v>
      </c>
      <c r="P25" s="151">
        <f t="shared" si="13"/>
        <v>-0.3828187531980069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2032244.3200000005</v>
      </c>
      <c r="F26" s="153">
        <f>IFERROR(VLOOKUP($C26,'2024'!$C$8:$U$195,19,FALSE),0)</f>
        <v>1405894.75</v>
      </c>
      <c r="G26" s="154">
        <f t="shared" si="6"/>
        <v>0.691794158883416</v>
      </c>
      <c r="H26" s="155">
        <f t="shared" si="7"/>
        <v>1.9987130366789878E-4</v>
      </c>
      <c r="I26" s="156">
        <f t="shared" si="8"/>
        <v>-626349.57000000053</v>
      </c>
      <c r="J26" s="157">
        <f t="shared" si="9"/>
        <v>-0.30820584111658406</v>
      </c>
      <c r="K26" s="163">
        <f>VLOOKUP($C26,'2024'!$C$205:$U$392,VLOOKUP($L$4,Master!$D$9:$G$20,4,FALSE),FALSE)</f>
        <v>374608.32</v>
      </c>
      <c r="L26" s="164">
        <f>VLOOKUP($C26,'2024'!$C$8:$U$195,VLOOKUP($L$4,Master!$D$9:$G$20,4,FALSE),FALSE)</f>
        <v>231201.23</v>
      </c>
      <c r="M26" s="155">
        <f t="shared" si="10"/>
        <v>0.61718124680199304</v>
      </c>
      <c r="N26" s="155">
        <f t="shared" si="11"/>
        <v>3.2869097241967591E-5</v>
      </c>
      <c r="O26" s="156">
        <f t="shared" si="12"/>
        <v>-143407.09</v>
      </c>
      <c r="P26" s="157">
        <f t="shared" si="13"/>
        <v>-0.3828187531980069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66005811.050000012</v>
      </c>
      <c r="F27" s="148">
        <f>IFERROR(VLOOKUP($C27,'2024'!$C$8:$U$195,19,FALSE),0)</f>
        <v>67604719.409999982</v>
      </c>
      <c r="G27" s="149">
        <f t="shared" si="6"/>
        <v>1.0242237514328667</v>
      </c>
      <c r="H27" s="150">
        <f t="shared" si="7"/>
        <v>9.6111344057435294E-3</v>
      </c>
      <c r="I27" s="148">
        <f t="shared" si="8"/>
        <v>1598908.3599999696</v>
      </c>
      <c r="J27" s="151">
        <f t="shared" si="9"/>
        <v>2.4223751432866748E-2</v>
      </c>
      <c r="K27" s="147">
        <f>VLOOKUP($C27,'2024'!$C$205:$U$392,VLOOKUP($L$4,Master!$D$9:$G$20,4,FALSE),FALSE)</f>
        <v>5975885.5899999999</v>
      </c>
      <c r="L27" s="148">
        <f>VLOOKUP($C27,'2024'!$C$8:$U$195,VLOOKUP($L$4,Master!$D$9:$G$20,4,FALSE),FALSE)</f>
        <v>6537911.5500000007</v>
      </c>
      <c r="M27" s="150">
        <f t="shared" si="10"/>
        <v>1.0940489826211683</v>
      </c>
      <c r="N27" s="150">
        <f t="shared" si="11"/>
        <v>9.2947278220073938E-4</v>
      </c>
      <c r="O27" s="148">
        <f t="shared" si="12"/>
        <v>562025.96000000089</v>
      </c>
      <c r="P27" s="151">
        <f t="shared" si="13"/>
        <v>9.4048982621168439E-2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66005811.050000012</v>
      </c>
      <c r="F28" s="153">
        <f>IFERROR(VLOOKUP($C28,'2024'!$C$8:$U$195,19,FALSE),0)</f>
        <v>67604719.409999982</v>
      </c>
      <c r="G28" s="154">
        <f t="shared" si="6"/>
        <v>1.0242237514328667</v>
      </c>
      <c r="H28" s="155">
        <f t="shared" si="7"/>
        <v>9.6111344057435294E-3</v>
      </c>
      <c r="I28" s="156">
        <f t="shared" si="8"/>
        <v>1598908.3599999696</v>
      </c>
      <c r="J28" s="157">
        <f t="shared" si="9"/>
        <v>2.4223751432866748E-2</v>
      </c>
      <c r="K28" s="163">
        <f>VLOOKUP($C28,'2024'!$C$205:$U$392,VLOOKUP($L$4,Master!$D$9:$G$20,4,FALSE),FALSE)</f>
        <v>5975885.5899999999</v>
      </c>
      <c r="L28" s="164">
        <f>VLOOKUP($C28,'2024'!$C$8:$U$195,VLOOKUP($L$4,Master!$D$9:$G$20,4,FALSE),FALSE)</f>
        <v>6537911.5500000007</v>
      </c>
      <c r="M28" s="155">
        <f t="shared" si="10"/>
        <v>1.0940489826211683</v>
      </c>
      <c r="N28" s="155">
        <f t="shared" si="11"/>
        <v>9.2947278220073938E-4</v>
      </c>
      <c r="O28" s="156">
        <f t="shared" si="12"/>
        <v>562025.96000000089</v>
      </c>
      <c r="P28" s="157">
        <f t="shared" si="13"/>
        <v>9.4048982621168439E-2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35303309.93999999</v>
      </c>
      <c r="F31" s="143">
        <f>IFERROR(VLOOKUP($C31,'2024'!$C$8:$U$195,19,FALSE),0)</f>
        <v>31712411.330000006</v>
      </c>
      <c r="G31" s="144">
        <f t="shared" si="6"/>
        <v>0.89828436438104742</v>
      </c>
      <c r="H31" s="145">
        <f t="shared" si="7"/>
        <v>4.5084463079328981E-3</v>
      </c>
      <c r="I31" s="143">
        <f t="shared" si="8"/>
        <v>-3590898.6099999845</v>
      </c>
      <c r="J31" s="146">
        <f t="shared" si="9"/>
        <v>-0.10171563561895254</v>
      </c>
      <c r="K31" s="142">
        <f>VLOOKUP($C31,'2024'!$C$205:$U$392,VLOOKUP($L$4,Master!$D$9:$G$20,4,FALSE),FALSE)</f>
        <v>6333119.9299999997</v>
      </c>
      <c r="L31" s="143">
        <f>VLOOKUP($C31,'2024'!$C$8:$U$195,VLOOKUP($L$4,Master!$D$9:$G$20,4,FALSE),FALSE)</f>
        <v>5177773.2500000028</v>
      </c>
      <c r="M31" s="145">
        <f t="shared" si="10"/>
        <v>0.81757069299649332</v>
      </c>
      <c r="N31" s="145">
        <f t="shared" si="11"/>
        <v>7.3610651833949431E-4</v>
      </c>
      <c r="O31" s="143">
        <f t="shared" si="12"/>
        <v>-1155346.6799999969</v>
      </c>
      <c r="P31" s="146">
        <f t="shared" si="13"/>
        <v>-0.18242930700350671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34497580.469999991</v>
      </c>
      <c r="F32" s="148">
        <f>IFERROR(VLOOKUP($C32,'2024'!$C$8:$U$195,19,FALSE),0)</f>
        <v>30945428.470000006</v>
      </c>
      <c r="G32" s="149">
        <f t="shared" si="6"/>
        <v>0.89703185117318507</v>
      </c>
      <c r="H32" s="150">
        <f t="shared" si="7"/>
        <v>4.3994069476826847E-3</v>
      </c>
      <c r="I32" s="148">
        <f t="shared" si="8"/>
        <v>-3552151.9999999851</v>
      </c>
      <c r="J32" s="151">
        <f t="shared" si="9"/>
        <v>-0.10296814882681499</v>
      </c>
      <c r="K32" s="147">
        <f>VLOOKUP($C32,'2024'!$C$205:$U$392,VLOOKUP($L$4,Master!$D$9:$G$20,4,FALSE),FALSE)</f>
        <v>6247238.3499999996</v>
      </c>
      <c r="L32" s="148">
        <f>VLOOKUP($C32,'2024'!$C$8:$U$195,VLOOKUP($L$4,Master!$D$9:$G$20,4,FALSE),FALSE)</f>
        <v>5113376.5300000031</v>
      </c>
      <c r="M32" s="150">
        <f t="shared" si="10"/>
        <v>0.81850191132854777</v>
      </c>
      <c r="N32" s="150">
        <f t="shared" si="11"/>
        <v>7.2695145436451562E-4</v>
      </c>
      <c r="O32" s="148">
        <f t="shared" si="12"/>
        <v>-1133861.8199999966</v>
      </c>
      <c r="P32" s="151">
        <f t="shared" si="13"/>
        <v>-0.18149808867145217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34497580.469999991</v>
      </c>
      <c r="F33" s="153">
        <f>IFERROR(VLOOKUP($C33,'2024'!$C$8:$U$195,19,FALSE),0)</f>
        <v>30945428.470000006</v>
      </c>
      <c r="G33" s="154">
        <f t="shared" si="6"/>
        <v>0.89703185117318507</v>
      </c>
      <c r="H33" s="155">
        <f t="shared" si="7"/>
        <v>4.3994069476826847E-3</v>
      </c>
      <c r="I33" s="156">
        <f t="shared" si="8"/>
        <v>-3552151.9999999851</v>
      </c>
      <c r="J33" s="157">
        <f t="shared" si="9"/>
        <v>-0.10296814882681499</v>
      </c>
      <c r="K33" s="163">
        <f>VLOOKUP($C33,'2024'!$C$205:$U$392,VLOOKUP($L$4,Master!$D$9:$G$20,4,FALSE),FALSE)</f>
        <v>6247238.3499999996</v>
      </c>
      <c r="L33" s="164">
        <f>VLOOKUP($C33,'2024'!$C$8:$U$195,VLOOKUP($L$4,Master!$D$9:$G$20,4,FALSE),FALSE)</f>
        <v>5113376.5300000031</v>
      </c>
      <c r="M33" s="155">
        <f t="shared" si="10"/>
        <v>0.81850191132854777</v>
      </c>
      <c r="N33" s="155">
        <f t="shared" si="11"/>
        <v>7.2695145436451562E-4</v>
      </c>
      <c r="O33" s="156">
        <f t="shared" si="12"/>
        <v>-1133861.8199999966</v>
      </c>
      <c r="P33" s="157">
        <f t="shared" si="13"/>
        <v>-0.18149808867145217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805729.4700000002</v>
      </c>
      <c r="F40" s="148">
        <f>IFERROR(VLOOKUP($C40,'2024'!$C$8:$U$195,19,FALSE),0)</f>
        <v>766982.85999999987</v>
      </c>
      <c r="G40" s="149">
        <f t="shared" si="6"/>
        <v>0.95191114208594063</v>
      </c>
      <c r="H40" s="150">
        <f t="shared" si="7"/>
        <v>1.0903936025021323E-4</v>
      </c>
      <c r="I40" s="148">
        <f t="shared" si="8"/>
        <v>-38746.610000000335</v>
      </c>
      <c r="J40" s="151">
        <f t="shared" si="9"/>
        <v>-4.8088857914059327E-2</v>
      </c>
      <c r="K40" s="147">
        <f>VLOOKUP($C40,'2024'!$C$205:$U$392,VLOOKUP($L$4,Master!$D$9:$G$20,4,FALSE),FALSE)</f>
        <v>85881.580000000016</v>
      </c>
      <c r="L40" s="148">
        <f>VLOOKUP($C40,'2024'!$C$8:$U$195,VLOOKUP($L$4,Master!$D$9:$G$20,4,FALSE),FALSE)</f>
        <v>64396.719999999994</v>
      </c>
      <c r="M40" s="150">
        <f t="shared" si="10"/>
        <v>0.74983157040194159</v>
      </c>
      <c r="N40" s="150">
        <f t="shared" si="11"/>
        <v>9.1550639749786735E-6</v>
      </c>
      <c r="O40" s="148">
        <f t="shared" si="12"/>
        <v>-21484.860000000022</v>
      </c>
      <c r="P40" s="151">
        <f t="shared" si="13"/>
        <v>-0.25016842959805835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805729.4700000002</v>
      </c>
      <c r="F41" s="153">
        <f>IFERROR(VLOOKUP($C41,'2024'!$C$8:$U$195,19,FALSE),0)</f>
        <v>766982.85999999987</v>
      </c>
      <c r="G41" s="154">
        <f t="shared" si="6"/>
        <v>0.95191114208594063</v>
      </c>
      <c r="H41" s="155">
        <f t="shared" si="7"/>
        <v>1.0903936025021323E-4</v>
      </c>
      <c r="I41" s="156">
        <f t="shared" si="8"/>
        <v>-38746.610000000335</v>
      </c>
      <c r="J41" s="157">
        <f t="shared" si="9"/>
        <v>-4.8088857914059327E-2</v>
      </c>
      <c r="K41" s="163">
        <f>VLOOKUP($C41,'2024'!$C$205:$U$392,VLOOKUP($L$4,Master!$D$9:$G$20,4,FALSE),FALSE)</f>
        <v>85881.580000000016</v>
      </c>
      <c r="L41" s="164">
        <f>VLOOKUP($C41,'2024'!$C$8:$U$195,VLOOKUP($L$4,Master!$D$9:$G$20,4,FALSE),FALSE)</f>
        <v>64396.719999999994</v>
      </c>
      <c r="M41" s="155">
        <f t="shared" si="10"/>
        <v>0.74983157040194159</v>
      </c>
      <c r="N41" s="155">
        <f t="shared" si="11"/>
        <v>9.1550639749786735E-6</v>
      </c>
      <c r="O41" s="156">
        <f t="shared" si="12"/>
        <v>-21484.860000000022</v>
      </c>
      <c r="P41" s="157">
        <f t="shared" si="13"/>
        <v>-0.25016842959805835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101403943.91000012</v>
      </c>
      <c r="F42" s="143">
        <f>IFERROR(VLOOKUP($C42,'2024'!$C$8:$U$195,19,FALSE),0)</f>
        <v>91591448.799999982</v>
      </c>
      <c r="G42" s="144">
        <f t="shared" si="6"/>
        <v>0.9032335949506155</v>
      </c>
      <c r="H42" s="145">
        <f t="shared" si="7"/>
        <v>1.302124663065112E-2</v>
      </c>
      <c r="I42" s="143">
        <f t="shared" si="8"/>
        <v>-9812495.1100001335</v>
      </c>
      <c r="J42" s="146">
        <f t="shared" si="9"/>
        <v>-9.6766405049384455E-2</v>
      </c>
      <c r="K42" s="142">
        <f>VLOOKUP($C42,'2024'!$C$205:$U$392,VLOOKUP($L$4,Master!$D$9:$G$20,4,FALSE),FALSE)</f>
        <v>16578904.450000014</v>
      </c>
      <c r="L42" s="143">
        <f>VLOOKUP($C42,'2024'!$C$8:$U$195,VLOOKUP($L$4,Master!$D$9:$G$20,4,FALSE),FALSE)</f>
        <v>16770802.4</v>
      </c>
      <c r="M42" s="145">
        <f t="shared" si="10"/>
        <v>1.0115748269482296</v>
      </c>
      <c r="N42" s="145">
        <f t="shared" si="11"/>
        <v>2.3842482797839068E-3</v>
      </c>
      <c r="O42" s="143">
        <f t="shared" si="12"/>
        <v>191897.94999998622</v>
      </c>
      <c r="P42" s="146">
        <f t="shared" si="13"/>
        <v>1.1574826948229746E-2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50629771.000000022</v>
      </c>
      <c r="F43" s="148">
        <f>IFERROR(VLOOKUP($C43,'2024'!$C$8:$U$195,19,FALSE),0)</f>
        <v>47060676.429999985</v>
      </c>
      <c r="G43" s="149">
        <f t="shared" si="6"/>
        <v>0.92950601001138178</v>
      </c>
      <c r="H43" s="150">
        <f t="shared" si="7"/>
        <v>6.6904572689792411E-3</v>
      </c>
      <c r="I43" s="148">
        <f t="shared" si="8"/>
        <v>-3569094.5700000376</v>
      </c>
      <c r="J43" s="151">
        <f t="shared" si="9"/>
        <v>-7.0493989988618277E-2</v>
      </c>
      <c r="K43" s="147">
        <f>VLOOKUP($C43,'2024'!$C$205:$U$392,VLOOKUP($L$4,Master!$D$9:$G$20,4,FALSE),FALSE)</f>
        <v>8234832.1699999999</v>
      </c>
      <c r="L43" s="148">
        <f>VLOOKUP($C43,'2024'!$C$8:$U$195,VLOOKUP($L$4,Master!$D$9:$G$20,4,FALSE),FALSE)</f>
        <v>8552255.9700000007</v>
      </c>
      <c r="M43" s="150">
        <f t="shared" si="10"/>
        <v>1.0385464807839551</v>
      </c>
      <c r="N43" s="150">
        <f t="shared" si="11"/>
        <v>1.2158453184532272E-3</v>
      </c>
      <c r="O43" s="148">
        <f t="shared" si="12"/>
        <v>317423.80000000075</v>
      </c>
      <c r="P43" s="151">
        <f t="shared" si="13"/>
        <v>3.8546480783955159E-2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50629771.000000022</v>
      </c>
      <c r="F44" s="153">
        <f>IFERROR(VLOOKUP($C44,'2024'!$C$8:$U$195,19,FALSE),0)</f>
        <v>47060676.429999985</v>
      </c>
      <c r="G44" s="154">
        <f t="shared" si="6"/>
        <v>0.92950601001138178</v>
      </c>
      <c r="H44" s="155">
        <f t="shared" si="7"/>
        <v>6.6904572689792411E-3</v>
      </c>
      <c r="I44" s="156">
        <f t="shared" si="8"/>
        <v>-3569094.5700000376</v>
      </c>
      <c r="J44" s="157">
        <f t="shared" si="9"/>
        <v>-7.0493989988618277E-2</v>
      </c>
      <c r="K44" s="163">
        <f>VLOOKUP($C44,'2024'!$C$205:$U$392,VLOOKUP($L$4,Master!$D$9:$G$20,4,FALSE),FALSE)</f>
        <v>8234832.1699999999</v>
      </c>
      <c r="L44" s="164">
        <f>VLOOKUP($C44,'2024'!$C$8:$U$195,VLOOKUP($L$4,Master!$D$9:$G$20,4,FALSE),FALSE)</f>
        <v>8552255.9700000007</v>
      </c>
      <c r="M44" s="155">
        <f t="shared" si="10"/>
        <v>1.0385464807839551</v>
      </c>
      <c r="N44" s="155">
        <f t="shared" si="11"/>
        <v>1.2158453184532272E-3</v>
      </c>
      <c r="O44" s="156">
        <f t="shared" si="12"/>
        <v>317423.80000000075</v>
      </c>
      <c r="P44" s="157">
        <f t="shared" si="13"/>
        <v>3.8546480783955159E-2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24345623.020000074</v>
      </c>
      <c r="F47" s="148">
        <f>IFERROR(VLOOKUP($C47,'2024'!$C$8:$U$195,19,FALSE),0)</f>
        <v>22394165.889999993</v>
      </c>
      <c r="G47" s="149">
        <f t="shared" si="6"/>
        <v>0.91984361507623169</v>
      </c>
      <c r="H47" s="150">
        <f t="shared" si="7"/>
        <v>3.1837028561273804E-3</v>
      </c>
      <c r="I47" s="148">
        <f t="shared" si="8"/>
        <v>-1951457.1300000809</v>
      </c>
      <c r="J47" s="151">
        <f t="shared" si="9"/>
        <v>-8.0156384923768323E-2</v>
      </c>
      <c r="K47" s="147">
        <f>VLOOKUP($C47,'2024'!$C$205:$U$392,VLOOKUP($L$4,Master!$D$9:$G$20,4,FALSE),FALSE)</f>
        <v>4105127.0100000128</v>
      </c>
      <c r="L47" s="148">
        <f>VLOOKUP($C47,'2024'!$C$8:$U$195,VLOOKUP($L$4,Master!$D$9:$G$20,4,FALSE),FALSE)</f>
        <v>4016206.1899999985</v>
      </c>
      <c r="M47" s="150">
        <f t="shared" si="10"/>
        <v>0.97833908188871999</v>
      </c>
      <c r="N47" s="150">
        <f t="shared" si="11"/>
        <v>5.7097045635484765E-4</v>
      </c>
      <c r="O47" s="148">
        <f t="shared" si="12"/>
        <v>-88920.820000014268</v>
      </c>
      <c r="P47" s="151">
        <f t="shared" si="13"/>
        <v>-2.1660918111280066E-2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24345623.020000074</v>
      </c>
      <c r="F48" s="153">
        <f>IFERROR(VLOOKUP($C48,'2024'!$C$8:$U$195,19,FALSE),0)</f>
        <v>22394165.889999993</v>
      </c>
      <c r="G48" s="154">
        <f t="shared" si="6"/>
        <v>0.91984361507623169</v>
      </c>
      <c r="H48" s="155">
        <f t="shared" si="7"/>
        <v>3.1837028561273804E-3</v>
      </c>
      <c r="I48" s="156">
        <f t="shared" si="8"/>
        <v>-1951457.1300000809</v>
      </c>
      <c r="J48" s="157">
        <f t="shared" si="9"/>
        <v>-8.0156384923768323E-2</v>
      </c>
      <c r="K48" s="163">
        <f>VLOOKUP($C48,'2024'!$C$205:$U$392,VLOOKUP($L$4,Master!$D$9:$G$20,4,FALSE),FALSE)</f>
        <v>4105127.0100000128</v>
      </c>
      <c r="L48" s="164">
        <f>VLOOKUP($C48,'2024'!$C$8:$U$195,VLOOKUP($L$4,Master!$D$9:$G$20,4,FALSE),FALSE)</f>
        <v>4016206.1899999985</v>
      </c>
      <c r="M48" s="155">
        <f t="shared" si="10"/>
        <v>0.97833908188871999</v>
      </c>
      <c r="N48" s="155">
        <f t="shared" si="11"/>
        <v>5.7097045635484765E-4</v>
      </c>
      <c r="O48" s="156">
        <f t="shared" si="12"/>
        <v>-88920.820000014268</v>
      </c>
      <c r="P48" s="157">
        <f t="shared" si="13"/>
        <v>-2.1660918111280066E-2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8363205.8400000017</v>
      </c>
      <c r="F49" s="148">
        <f>IFERROR(VLOOKUP($C49,'2024'!$C$8:$U$195,19,FALSE),0)</f>
        <v>7819808.2600000016</v>
      </c>
      <c r="G49" s="149">
        <f t="shared" si="6"/>
        <v>0.9350252055974746</v>
      </c>
      <c r="H49" s="150">
        <f t="shared" si="7"/>
        <v>1.1117157037247656E-3</v>
      </c>
      <c r="I49" s="148">
        <f t="shared" si="8"/>
        <v>-543397.58000000007</v>
      </c>
      <c r="J49" s="151">
        <f t="shared" si="9"/>
        <v>-6.4974794402525432E-2</v>
      </c>
      <c r="K49" s="147">
        <f>VLOOKUP($C49,'2024'!$C$205:$U$392,VLOOKUP($L$4,Master!$D$9:$G$20,4,FALSE),FALSE)</f>
        <v>1304278.1200000001</v>
      </c>
      <c r="L49" s="148">
        <f>VLOOKUP($C49,'2024'!$C$8:$U$195,VLOOKUP($L$4,Master!$D$9:$G$20,4,FALSE),FALSE)</f>
        <v>1546747.6700000004</v>
      </c>
      <c r="M49" s="150">
        <f t="shared" si="10"/>
        <v>1.1859032565845697</v>
      </c>
      <c r="N49" s="150">
        <f t="shared" si="11"/>
        <v>2.1989588711970434E-4</v>
      </c>
      <c r="O49" s="148">
        <f t="shared" si="12"/>
        <v>242469.55000000028</v>
      </c>
      <c r="P49" s="151">
        <f t="shared" si="13"/>
        <v>0.18590325658456974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8363205.8400000017</v>
      </c>
      <c r="F50" s="153">
        <f>IFERROR(VLOOKUP($C50,'2024'!$C$8:$U$195,19,FALSE),0)</f>
        <v>7819808.2600000016</v>
      </c>
      <c r="G50" s="154">
        <f t="shared" si="6"/>
        <v>0.9350252055974746</v>
      </c>
      <c r="H50" s="155">
        <f t="shared" si="7"/>
        <v>1.1117157037247656E-3</v>
      </c>
      <c r="I50" s="156">
        <f t="shared" si="8"/>
        <v>-543397.58000000007</v>
      </c>
      <c r="J50" s="157">
        <f t="shared" si="9"/>
        <v>-6.4974794402525432E-2</v>
      </c>
      <c r="K50" s="163">
        <f>VLOOKUP($C50,'2024'!$C$205:$U$392,VLOOKUP($L$4,Master!$D$9:$G$20,4,FALSE),FALSE)</f>
        <v>1304278.1200000001</v>
      </c>
      <c r="L50" s="164">
        <f>VLOOKUP($C50,'2024'!$C$8:$U$195,VLOOKUP($L$4,Master!$D$9:$G$20,4,FALSE),FALSE)</f>
        <v>1546747.6700000004</v>
      </c>
      <c r="M50" s="155">
        <f t="shared" si="10"/>
        <v>1.1859032565845697</v>
      </c>
      <c r="N50" s="155">
        <f t="shared" si="11"/>
        <v>2.1989588711970434E-4</v>
      </c>
      <c r="O50" s="156">
        <f t="shared" si="12"/>
        <v>242469.55000000028</v>
      </c>
      <c r="P50" s="157">
        <f t="shared" si="13"/>
        <v>0.18590325658456974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18065344.050000012</v>
      </c>
      <c r="F53" s="148">
        <f>IFERROR(VLOOKUP($C53,'2024'!$C$8:$U$195,19,FALSE),0)</f>
        <v>14316798.220000001</v>
      </c>
      <c r="G53" s="149">
        <f t="shared" si="6"/>
        <v>0.79250072295191032</v>
      </c>
      <c r="H53" s="150">
        <f t="shared" si="7"/>
        <v>2.0353708018197329E-3</v>
      </c>
      <c r="I53" s="148">
        <f t="shared" si="8"/>
        <v>-3748545.8300000113</v>
      </c>
      <c r="J53" s="151">
        <f t="shared" si="9"/>
        <v>-0.20749927704808971</v>
      </c>
      <c r="K53" s="147">
        <f>VLOOKUP($C53,'2024'!$C$205:$U$392,VLOOKUP($L$4,Master!$D$9:$G$20,4,FALSE),FALSE)</f>
        <v>2934667.1500000027</v>
      </c>
      <c r="L53" s="148">
        <f>VLOOKUP($C53,'2024'!$C$8:$U$195,VLOOKUP($L$4,Master!$D$9:$G$20,4,FALSE),FALSE)</f>
        <v>2655592.5700000003</v>
      </c>
      <c r="M53" s="150">
        <f t="shared" si="10"/>
        <v>0.90490417967843406</v>
      </c>
      <c r="N53" s="150">
        <f t="shared" si="11"/>
        <v>3.7753661785612741E-4</v>
      </c>
      <c r="O53" s="148">
        <f t="shared" si="12"/>
        <v>-279074.5800000024</v>
      </c>
      <c r="P53" s="151">
        <f t="shared" si="13"/>
        <v>-9.5095820321565994E-2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18065344.050000012</v>
      </c>
      <c r="F54" s="153">
        <f>IFERROR(VLOOKUP($C54,'2024'!$C$8:$U$195,19,FALSE),0)</f>
        <v>14316798.220000001</v>
      </c>
      <c r="G54" s="154">
        <f t="shared" si="6"/>
        <v>0.79250072295191032</v>
      </c>
      <c r="H54" s="155">
        <f t="shared" si="7"/>
        <v>2.0353708018197329E-3</v>
      </c>
      <c r="I54" s="156">
        <f t="shared" si="8"/>
        <v>-3748545.8300000113</v>
      </c>
      <c r="J54" s="157">
        <f t="shared" si="9"/>
        <v>-0.20749927704808971</v>
      </c>
      <c r="K54" s="163">
        <f>VLOOKUP($C54,'2024'!$C$205:$U$392,VLOOKUP($L$4,Master!$D$9:$G$20,4,FALSE),FALSE)</f>
        <v>2934667.1500000027</v>
      </c>
      <c r="L54" s="164">
        <f>VLOOKUP($C54,'2024'!$C$8:$U$195,VLOOKUP($L$4,Master!$D$9:$G$20,4,FALSE),FALSE)</f>
        <v>2655592.5700000003</v>
      </c>
      <c r="M54" s="155">
        <f t="shared" si="10"/>
        <v>0.90490417967843406</v>
      </c>
      <c r="N54" s="155">
        <f t="shared" si="11"/>
        <v>3.7753661785612741E-4</v>
      </c>
      <c r="O54" s="156">
        <f t="shared" si="12"/>
        <v>-279074.5800000024</v>
      </c>
      <c r="P54" s="157">
        <f t="shared" si="13"/>
        <v>-9.5095820321565994E-2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137586605.53000003</v>
      </c>
      <c r="F55" s="143">
        <f>IFERROR(VLOOKUP($C55,'2024'!$C$8:$U$195,19,FALSE),0)</f>
        <v>111192585.49000001</v>
      </c>
      <c r="G55" s="144">
        <f t="shared" si="6"/>
        <v>0.80816431993269178</v>
      </c>
      <c r="H55" s="145">
        <f t="shared" si="7"/>
        <v>1.5807873967870346E-2</v>
      </c>
      <c r="I55" s="143">
        <f t="shared" si="8"/>
        <v>-26394020.040000021</v>
      </c>
      <c r="J55" s="146">
        <f t="shared" si="9"/>
        <v>-0.1918356800673082</v>
      </c>
      <c r="K55" s="142">
        <f>VLOOKUP($C55,'2024'!$C$205:$U$392,VLOOKUP($L$4,Master!$D$9:$G$20,4,FALSE),FALSE)</f>
        <v>27418520.410000008</v>
      </c>
      <c r="L55" s="143">
        <f>VLOOKUP($C55,'2024'!$C$8:$U$195,VLOOKUP($L$4,Master!$D$9:$G$20,4,FALSE),FALSE)</f>
        <v>20843876.32</v>
      </c>
      <c r="M55" s="145">
        <f t="shared" si="10"/>
        <v>0.76021156533296663</v>
      </c>
      <c r="N55" s="145">
        <f t="shared" si="11"/>
        <v>2.9633034290588571E-3</v>
      </c>
      <c r="O55" s="143">
        <f t="shared" si="12"/>
        <v>-6574644.0900000073</v>
      </c>
      <c r="P55" s="146">
        <f t="shared" si="13"/>
        <v>-0.23978843466703334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26259996.980000015</v>
      </c>
      <c r="F56" s="148">
        <f>IFERROR(VLOOKUP($C56,'2024'!$C$8:$U$195,19,FALSE),0)</f>
        <v>21517391.030000001</v>
      </c>
      <c r="G56" s="149">
        <f t="shared" si="6"/>
        <v>0.81939807709756973</v>
      </c>
      <c r="H56" s="150">
        <f t="shared" si="7"/>
        <v>3.0590547384134205E-3</v>
      </c>
      <c r="I56" s="148">
        <f t="shared" si="8"/>
        <v>-4742605.9500000142</v>
      </c>
      <c r="J56" s="151">
        <f t="shared" si="9"/>
        <v>-0.18060192290243027</v>
      </c>
      <c r="K56" s="147">
        <f>VLOOKUP($C56,'2024'!$C$205:$U$392,VLOOKUP($L$4,Master!$D$9:$G$20,4,FALSE),FALSE)</f>
        <v>4941043.1400000015</v>
      </c>
      <c r="L56" s="148">
        <f>VLOOKUP($C56,'2024'!$C$8:$U$195,VLOOKUP($L$4,Master!$D$9:$G$20,4,FALSE),FALSE)</f>
        <v>4209177.1300000008</v>
      </c>
      <c r="M56" s="150">
        <f t="shared" si="10"/>
        <v>0.85188026308145115</v>
      </c>
      <c r="N56" s="150">
        <f t="shared" si="11"/>
        <v>5.984044825135059E-4</v>
      </c>
      <c r="O56" s="148">
        <f t="shared" si="12"/>
        <v>-731866.01000000071</v>
      </c>
      <c r="P56" s="151">
        <f t="shared" si="13"/>
        <v>-0.14811973691854885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26259996.980000015</v>
      </c>
      <c r="F57" s="153">
        <f>IFERROR(VLOOKUP($C57,'2024'!$C$8:$U$195,19,FALSE),0)</f>
        <v>21517391.030000001</v>
      </c>
      <c r="G57" s="154">
        <f t="shared" si="6"/>
        <v>0.81939807709756973</v>
      </c>
      <c r="H57" s="155">
        <f t="shared" si="7"/>
        <v>3.0590547384134205E-3</v>
      </c>
      <c r="I57" s="156">
        <f t="shared" si="8"/>
        <v>-4742605.9500000142</v>
      </c>
      <c r="J57" s="157">
        <f t="shared" si="9"/>
        <v>-0.18060192290243027</v>
      </c>
      <c r="K57" s="163">
        <f>VLOOKUP($C57,'2024'!$C$205:$U$392,VLOOKUP($L$4,Master!$D$9:$G$20,4,FALSE),FALSE)</f>
        <v>4941043.1400000015</v>
      </c>
      <c r="L57" s="164">
        <f>VLOOKUP($C57,'2024'!$C$8:$U$195,VLOOKUP($L$4,Master!$D$9:$G$20,4,FALSE),FALSE)</f>
        <v>4209177.1300000008</v>
      </c>
      <c r="M57" s="155">
        <f t="shared" si="10"/>
        <v>0.85188026308145115</v>
      </c>
      <c r="N57" s="155">
        <f t="shared" si="11"/>
        <v>5.984044825135059E-4</v>
      </c>
      <c r="O57" s="156">
        <f t="shared" si="12"/>
        <v>-731866.01000000071</v>
      </c>
      <c r="P57" s="157">
        <f t="shared" si="13"/>
        <v>-0.14811973691854885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16713926.370000007</v>
      </c>
      <c r="F59" s="148">
        <f>IFERROR(VLOOKUP($C59,'2024'!$C$8:$U$195,19,FALSE),0)</f>
        <v>14696788.010000002</v>
      </c>
      <c r="G59" s="149">
        <f t="shared" si="6"/>
        <v>0.87931391371804857</v>
      </c>
      <c r="H59" s="150">
        <f t="shared" si="7"/>
        <v>2.0893926656241116E-3</v>
      </c>
      <c r="I59" s="148">
        <f t="shared" si="8"/>
        <v>-2017138.360000005</v>
      </c>
      <c r="J59" s="151">
        <f t="shared" si="9"/>
        <v>-0.12068608628195149</v>
      </c>
      <c r="K59" s="147">
        <f>VLOOKUP($C59,'2024'!$C$205:$U$392,VLOOKUP($L$4,Master!$D$9:$G$20,4,FALSE),FALSE)</f>
        <v>3073915.1100000013</v>
      </c>
      <c r="L59" s="148">
        <f>VLOOKUP($C59,'2024'!$C$8:$U$195,VLOOKUP($L$4,Master!$D$9:$G$20,4,FALSE),FALSE)</f>
        <v>3576427.8900000011</v>
      </c>
      <c r="M59" s="150">
        <f t="shared" si="10"/>
        <v>1.1634764663361181</v>
      </c>
      <c r="N59" s="150">
        <f t="shared" si="11"/>
        <v>5.0844866221211272E-4</v>
      </c>
      <c r="O59" s="148">
        <f t="shared" si="12"/>
        <v>502512.7799999998</v>
      </c>
      <c r="P59" s="151">
        <f t="shared" si="13"/>
        <v>0.16347646633611804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16312716.980000004</v>
      </c>
      <c r="F60" s="153">
        <f>IFERROR(VLOOKUP($C60,'2024'!$C$8:$U$195,19,FALSE),0)</f>
        <v>14444286.700000001</v>
      </c>
      <c r="G60" s="154">
        <f t="shared" si="6"/>
        <v>0.88546173624597502</v>
      </c>
      <c r="H60" s="155">
        <f t="shared" si="7"/>
        <v>2.0534954080181976E-3</v>
      </c>
      <c r="I60" s="156">
        <f t="shared" si="8"/>
        <v>-1868430.2800000031</v>
      </c>
      <c r="J60" s="157">
        <f t="shared" si="9"/>
        <v>-0.11453826375402502</v>
      </c>
      <c r="K60" s="163">
        <f>VLOOKUP($C60,'2024'!$C$205:$U$392,VLOOKUP($L$4,Master!$D$9:$G$20,4,FALSE),FALSE)</f>
        <v>2934274.6400000011</v>
      </c>
      <c r="L60" s="164">
        <f>VLOOKUP($C60,'2024'!$C$8:$U$195,VLOOKUP($L$4,Master!$D$9:$G$20,4,FALSE),FALSE)</f>
        <v>3525371.4800000009</v>
      </c>
      <c r="M60" s="155">
        <f t="shared" si="10"/>
        <v>1.2014456424569717</v>
      </c>
      <c r="N60" s="155">
        <f t="shared" si="11"/>
        <v>5.0119014500995184E-4</v>
      </c>
      <c r="O60" s="156">
        <f t="shared" si="12"/>
        <v>591096.83999999985</v>
      </c>
      <c r="P60" s="157">
        <f t="shared" si="13"/>
        <v>0.2014456424569718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174723.77</v>
      </c>
      <c r="F61" s="153">
        <f>IFERROR(VLOOKUP($C61,'2024'!$C$8:$U$195,19,FALSE),0)</f>
        <v>119543.67999999999</v>
      </c>
      <c r="G61" s="154">
        <f t="shared" si="6"/>
        <v>0.6841867022443483</v>
      </c>
      <c r="H61" s="155">
        <f t="shared" si="7"/>
        <v>1.6995120841626384E-5</v>
      </c>
      <c r="I61" s="156">
        <f t="shared" si="8"/>
        <v>-55180.09</v>
      </c>
      <c r="J61" s="157">
        <f t="shared" si="9"/>
        <v>-0.3158132977556517</v>
      </c>
      <c r="K61" s="163">
        <f>VLOOKUP($C61,'2024'!$C$205:$U$392,VLOOKUP($L$4,Master!$D$9:$G$20,4,FALSE),FALSE)</f>
        <v>34741.29</v>
      </c>
      <c r="L61" s="164">
        <f>VLOOKUP($C61,'2024'!$C$8:$U$195,VLOOKUP($L$4,Master!$D$9:$G$20,4,FALSE),FALSE)</f>
        <v>21548.29</v>
      </c>
      <c r="M61" s="155">
        <f t="shared" si="10"/>
        <v>0.62025014039490189</v>
      </c>
      <c r="N61" s="155">
        <f t="shared" si="11"/>
        <v>3.0634475405174866E-6</v>
      </c>
      <c r="O61" s="156">
        <f t="shared" si="12"/>
        <v>-13193</v>
      </c>
      <c r="P61" s="157">
        <f t="shared" si="13"/>
        <v>-0.37974985960509811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226485.62</v>
      </c>
      <c r="F62" s="153">
        <f>IFERROR(VLOOKUP($C62,'2024'!$C$8:$U$195,19,FALSE),0)</f>
        <v>132957.62999999998</v>
      </c>
      <c r="G62" s="154">
        <f t="shared" si="6"/>
        <v>0.58704667430983026</v>
      </c>
      <c r="H62" s="155">
        <f t="shared" si="7"/>
        <v>1.890213676428774E-5</v>
      </c>
      <c r="I62" s="156">
        <f t="shared" si="8"/>
        <v>-93527.99000000002</v>
      </c>
      <c r="J62" s="157">
        <f t="shared" si="9"/>
        <v>-0.41295332569016974</v>
      </c>
      <c r="K62" s="163">
        <f>VLOOKUP($C62,'2024'!$C$205:$U$392,VLOOKUP($L$4,Master!$D$9:$G$20,4,FALSE),FALSE)</f>
        <v>104899.18</v>
      </c>
      <c r="L62" s="164">
        <f>VLOOKUP($C62,'2024'!$C$8:$U$195,VLOOKUP($L$4,Master!$D$9:$G$20,4,FALSE),FALSE)</f>
        <v>29508.12</v>
      </c>
      <c r="M62" s="155">
        <f t="shared" si="10"/>
        <v>0.2812998156896937</v>
      </c>
      <c r="N62" s="155">
        <f t="shared" si="11"/>
        <v>4.1950696616434459E-6</v>
      </c>
      <c r="O62" s="156">
        <f t="shared" si="12"/>
        <v>-75391.06</v>
      </c>
      <c r="P62" s="157">
        <f t="shared" si="13"/>
        <v>-0.71870018431030636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275696.76000000007</v>
      </c>
      <c r="F63" s="148">
        <f>IFERROR(VLOOKUP($C63,'2024'!$C$8:$U$195,19,FALSE),0)</f>
        <v>80271.609999999986</v>
      </c>
      <c r="G63" s="149">
        <f t="shared" si="6"/>
        <v>0.29115906186202539</v>
      </c>
      <c r="H63" s="150">
        <f t="shared" si="7"/>
        <v>1.1411943417685525E-5</v>
      </c>
      <c r="I63" s="148">
        <f t="shared" si="8"/>
        <v>-195425.15000000008</v>
      </c>
      <c r="J63" s="151">
        <f t="shared" si="9"/>
        <v>-0.70884093813797466</v>
      </c>
      <c r="K63" s="147">
        <f>VLOOKUP($C63,'2024'!$C$205:$U$392,VLOOKUP($L$4,Master!$D$9:$G$20,4,FALSE),FALSE)</f>
        <v>45324.460000000006</v>
      </c>
      <c r="L63" s="148">
        <f>VLOOKUP($C63,'2024'!$C$8:$U$195,VLOOKUP($L$4,Master!$D$9:$G$20,4,FALSE),FALSE)</f>
        <v>14223.059999999998</v>
      </c>
      <c r="M63" s="150">
        <f t="shared" si="10"/>
        <v>0.31380539337920399</v>
      </c>
      <c r="N63" s="150">
        <f t="shared" si="11"/>
        <v>2.0220443559852144E-6</v>
      </c>
      <c r="O63" s="148">
        <f t="shared" si="12"/>
        <v>-31101.400000000009</v>
      </c>
      <c r="P63" s="151">
        <f t="shared" si="13"/>
        <v>-0.68619460662079601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275696.76000000007</v>
      </c>
      <c r="F65" s="153">
        <f>IFERROR(VLOOKUP($C65,'2024'!$C$8:$U$195,19,FALSE),0)</f>
        <v>80271.609999999986</v>
      </c>
      <c r="G65" s="154">
        <f t="shared" si="6"/>
        <v>0.29115906186202539</v>
      </c>
      <c r="H65" s="155">
        <f t="shared" si="7"/>
        <v>1.1411943417685525E-5</v>
      </c>
      <c r="I65" s="156">
        <f t="shared" si="8"/>
        <v>-195425.15000000008</v>
      </c>
      <c r="J65" s="157">
        <f t="shared" si="9"/>
        <v>-0.70884093813797466</v>
      </c>
      <c r="K65" s="163">
        <f>VLOOKUP($C65,'2024'!$C$205:$U$392,VLOOKUP($L$4,Master!$D$9:$G$20,4,FALSE),FALSE)</f>
        <v>45324.460000000006</v>
      </c>
      <c r="L65" s="164">
        <f>VLOOKUP($C65,'2024'!$C$8:$U$195,VLOOKUP($L$4,Master!$D$9:$G$20,4,FALSE),FALSE)</f>
        <v>14223.059999999998</v>
      </c>
      <c r="M65" s="155">
        <f t="shared" si="10"/>
        <v>0.31380539337920399</v>
      </c>
      <c r="N65" s="155">
        <f t="shared" si="11"/>
        <v>2.0220443559852144E-6</v>
      </c>
      <c r="O65" s="156">
        <f t="shared" si="12"/>
        <v>-31101.400000000009</v>
      </c>
      <c r="P65" s="157">
        <f t="shared" si="13"/>
        <v>-0.68619460662079601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1054848.83</v>
      </c>
      <c r="F70" s="148">
        <f>IFERROR(VLOOKUP($C70,'2024'!$C$8:$U$195,19,FALSE),0)</f>
        <v>406759.32000000007</v>
      </c>
      <c r="G70" s="149">
        <f t="shared" si="6"/>
        <v>0.38560911140224713</v>
      </c>
      <c r="H70" s="150">
        <f t="shared" si="7"/>
        <v>5.7827597384134212E-5</v>
      </c>
      <c r="I70" s="148">
        <f t="shared" si="8"/>
        <v>-648089.51</v>
      </c>
      <c r="J70" s="151">
        <f t="shared" si="9"/>
        <v>-0.61439088859775293</v>
      </c>
      <c r="K70" s="147">
        <f>VLOOKUP($C70,'2024'!$C$205:$U$392,VLOOKUP($L$4,Master!$D$9:$G$20,4,FALSE),FALSE)</f>
        <v>108046.45000000001</v>
      </c>
      <c r="L70" s="148">
        <f>VLOOKUP($C70,'2024'!$C$8:$U$195,VLOOKUP($L$4,Master!$D$9:$G$20,4,FALSE),FALSE)</f>
        <v>25861.449999999986</v>
      </c>
      <c r="M70" s="150">
        <f t="shared" si="10"/>
        <v>0.23935492558987345</v>
      </c>
      <c r="N70" s="150">
        <f t="shared" si="11"/>
        <v>3.6766349161216925E-6</v>
      </c>
      <c r="O70" s="148">
        <f t="shared" si="12"/>
        <v>-82185.000000000029</v>
      </c>
      <c r="P70" s="151">
        <f t="shared" si="13"/>
        <v>-0.76064507441012652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1054848.83</v>
      </c>
      <c r="F73" s="153">
        <f>IFERROR(VLOOKUP($C73,'2024'!$C$8:$U$195,19,FALSE),0)</f>
        <v>406759.32000000007</v>
      </c>
      <c r="G73" s="154">
        <f t="shared" si="6"/>
        <v>0.38560911140224713</v>
      </c>
      <c r="H73" s="155">
        <f t="shared" si="7"/>
        <v>5.7827597384134212E-5</v>
      </c>
      <c r="I73" s="156">
        <f t="shared" si="8"/>
        <v>-648089.51</v>
      </c>
      <c r="J73" s="157">
        <f t="shared" si="9"/>
        <v>-0.61439088859775293</v>
      </c>
      <c r="K73" s="163">
        <f>VLOOKUP($C73,'2024'!$C$205:$U$392,VLOOKUP($L$4,Master!$D$9:$G$20,4,FALSE),FALSE)</f>
        <v>108046.45000000001</v>
      </c>
      <c r="L73" s="164">
        <f>VLOOKUP($C73,'2024'!$C$8:$U$195,VLOOKUP($L$4,Master!$D$9:$G$20,4,FALSE),FALSE)</f>
        <v>25861.449999999986</v>
      </c>
      <c r="M73" s="155">
        <f t="shared" si="10"/>
        <v>0.23935492558987345</v>
      </c>
      <c r="N73" s="155">
        <f t="shared" si="11"/>
        <v>3.6766349161216925E-6</v>
      </c>
      <c r="O73" s="156">
        <f t="shared" si="12"/>
        <v>-82185.000000000029</v>
      </c>
      <c r="P73" s="157">
        <f t="shared" si="13"/>
        <v>-0.76064507441012652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71596385.580000013</v>
      </c>
      <c r="F74" s="148">
        <f>IFERROR(VLOOKUP($C74,'2024'!$C$8:$U$195,19,FALSE),0)</f>
        <v>53959487.329999998</v>
      </c>
      <c r="G74" s="149">
        <f t="shared" ref="G74:G137" si="14">IFERROR(F74/E74,0)</f>
        <v>0.75366217013437098</v>
      </c>
      <c r="H74" s="150">
        <f t="shared" ref="H74:H137" si="15">F74/$D$4</f>
        <v>7.6712378916690355E-3</v>
      </c>
      <c r="I74" s="148">
        <f t="shared" ref="I74:I137" si="16">F74-E74</f>
        <v>-17636898.250000015</v>
      </c>
      <c r="J74" s="151">
        <f t="shared" ref="J74:J137" si="17">IFERROR(I74/E74,0)</f>
        <v>-0.24633782986562897</v>
      </c>
      <c r="K74" s="147">
        <f>VLOOKUP($C74,'2024'!$C$205:$U$392,VLOOKUP($L$4,Master!$D$9:$G$20,4,FALSE),FALSE)</f>
        <v>15268175.240000002</v>
      </c>
      <c r="L74" s="148">
        <f>VLOOKUP($C74,'2024'!$C$8:$U$195,VLOOKUP($L$4,Master!$D$9:$G$20,4,FALSE),FALSE)</f>
        <v>9307436.8500000015</v>
      </c>
      <c r="M74" s="150">
        <f t="shared" ref="M74:M137" si="18">IFERROR(L74/K74,0)</f>
        <v>0.60959719833553605</v>
      </c>
      <c r="N74" s="150">
        <f t="shared" ref="N74:N137" si="19">L74/$D$4</f>
        <v>1.3232068311060565E-3</v>
      </c>
      <c r="O74" s="148">
        <f t="shared" ref="O74:O137" si="20">L74-K74</f>
        <v>-5960738.3900000006</v>
      </c>
      <c r="P74" s="151">
        <f t="shared" ref="P74:P137" si="21">IFERROR(O74/K74,0)</f>
        <v>-0.39040280166446401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60870865.739999995</v>
      </c>
      <c r="F75" s="153">
        <f>IFERROR(VLOOKUP($C75,'2024'!$C$8:$U$195,19,FALSE),0)</f>
        <v>42758131.150000006</v>
      </c>
      <c r="G75" s="154">
        <f t="shared" si="14"/>
        <v>0.70244000360754533</v>
      </c>
      <c r="H75" s="155">
        <f t="shared" si="15"/>
        <v>6.0787789522320172E-3</v>
      </c>
      <c r="I75" s="156">
        <f t="shared" si="16"/>
        <v>-18112734.589999989</v>
      </c>
      <c r="J75" s="157">
        <f t="shared" si="17"/>
        <v>-0.29755999639245462</v>
      </c>
      <c r="K75" s="163">
        <f>VLOOKUP($C75,'2024'!$C$205:$U$392,VLOOKUP($L$4,Master!$D$9:$G$20,4,FALSE),FALSE)</f>
        <v>13629893.65</v>
      </c>
      <c r="L75" s="164">
        <f>VLOOKUP($C75,'2024'!$C$8:$U$195,VLOOKUP($L$4,Master!$D$9:$G$20,4,FALSE),FALSE)</f>
        <v>7717048.9800000004</v>
      </c>
      <c r="M75" s="155">
        <f t="shared" si="18"/>
        <v>0.56618556080956661</v>
      </c>
      <c r="N75" s="155">
        <f t="shared" si="19"/>
        <v>1.0971067642877453E-3</v>
      </c>
      <c r="O75" s="156">
        <f t="shared" si="20"/>
        <v>-5912844.6699999999</v>
      </c>
      <c r="P75" s="157">
        <f t="shared" si="21"/>
        <v>-0.43381443919043344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1382831.6599999997</v>
      </c>
      <c r="F76" s="153">
        <f>IFERROR(VLOOKUP($C76,'2024'!$C$8:$U$195,19,FALSE),0)</f>
        <v>1079627.2899999996</v>
      </c>
      <c r="G76" s="154">
        <f t="shared" si="14"/>
        <v>0.78073660101186848</v>
      </c>
      <c r="H76" s="155">
        <f t="shared" si="15"/>
        <v>1.5348696189934597E-4</v>
      </c>
      <c r="I76" s="156">
        <f t="shared" si="16"/>
        <v>-303204.37000000011</v>
      </c>
      <c r="J76" s="157">
        <f t="shared" si="17"/>
        <v>-0.21926339898813149</v>
      </c>
      <c r="K76" s="163">
        <f>VLOOKUP($C76,'2024'!$C$205:$U$392,VLOOKUP($L$4,Master!$D$9:$G$20,4,FALSE),FALSE)</f>
        <v>217686.80999999994</v>
      </c>
      <c r="L76" s="164">
        <f>VLOOKUP($C76,'2024'!$C$8:$U$195,VLOOKUP($L$4,Master!$D$9:$G$20,4,FALSE),FALSE)</f>
        <v>177440.56999999992</v>
      </c>
      <c r="M76" s="155">
        <f t="shared" si="18"/>
        <v>0.8151186100802339</v>
      </c>
      <c r="N76" s="155">
        <f t="shared" si="19"/>
        <v>2.522612595962467E-5</v>
      </c>
      <c r="O76" s="156">
        <f t="shared" si="20"/>
        <v>-40246.24000000002</v>
      </c>
      <c r="P76" s="157">
        <f t="shared" si="21"/>
        <v>-0.18488138991976608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9048644.5500000007</v>
      </c>
      <c r="F77" s="153">
        <f>IFERROR(VLOOKUP($C77,'2024'!$C$8:$U$195,19,FALSE),0)</f>
        <v>8935197.7000000011</v>
      </c>
      <c r="G77" s="154">
        <f t="shared" si="14"/>
        <v>0.98746255868786448</v>
      </c>
      <c r="H77" s="155">
        <f t="shared" si="15"/>
        <v>1.270286849587717E-3</v>
      </c>
      <c r="I77" s="156">
        <f t="shared" si="16"/>
        <v>-113446.84999999963</v>
      </c>
      <c r="J77" s="157">
        <f t="shared" si="17"/>
        <v>-1.2537441312135486E-2</v>
      </c>
      <c r="K77" s="163">
        <f>VLOOKUP($C77,'2024'!$C$205:$U$392,VLOOKUP($L$4,Master!$D$9:$G$20,4,FALSE),FALSE)</f>
        <v>1395940.8199999996</v>
      </c>
      <c r="L77" s="164">
        <f>VLOOKUP($C77,'2024'!$C$8:$U$195,VLOOKUP($L$4,Master!$D$9:$G$20,4,FALSE),FALSE)</f>
        <v>1380827.2100000002</v>
      </c>
      <c r="M77" s="155">
        <f t="shared" si="18"/>
        <v>0.98917317282834427</v>
      </c>
      <c r="N77" s="155">
        <f t="shared" si="19"/>
        <v>1.9630753625248795E-4</v>
      </c>
      <c r="O77" s="156">
        <f t="shared" si="20"/>
        <v>-15113.609999999404</v>
      </c>
      <c r="P77" s="157">
        <f t="shared" si="21"/>
        <v>-1.0826827171655749E-2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294043.63</v>
      </c>
      <c r="F78" s="153">
        <f>IFERROR(VLOOKUP($C78,'2024'!$C$8:$U$195,19,FALSE),0)</f>
        <v>1186531.19</v>
      </c>
      <c r="G78" s="154">
        <f t="shared" si="14"/>
        <v>4.0352215417827617</v>
      </c>
      <c r="H78" s="155">
        <f t="shared" si="15"/>
        <v>1.6868512794995734E-4</v>
      </c>
      <c r="I78" s="156">
        <f t="shared" si="16"/>
        <v>892487.55999999994</v>
      </c>
      <c r="J78" s="157">
        <f t="shared" si="17"/>
        <v>3.0352215417827617</v>
      </c>
      <c r="K78" s="163">
        <f>VLOOKUP($C78,'2024'!$C$205:$U$392,VLOOKUP($L$4,Master!$D$9:$G$20,4,FALSE),FALSE)</f>
        <v>24653.96</v>
      </c>
      <c r="L78" s="164">
        <f>VLOOKUP($C78,'2024'!$C$8:$U$195,VLOOKUP($L$4,Master!$D$9:$G$20,4,FALSE),FALSE)</f>
        <v>32120.089999999997</v>
      </c>
      <c r="M78" s="155">
        <f t="shared" si="18"/>
        <v>1.3028369478980253</v>
      </c>
      <c r="N78" s="155">
        <f t="shared" si="19"/>
        <v>4.5664046061984641E-6</v>
      </c>
      <c r="O78" s="156">
        <f t="shared" si="20"/>
        <v>7466.1299999999974</v>
      </c>
      <c r="P78" s="157">
        <f t="shared" si="21"/>
        <v>0.30283694789802523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9356858.1600000001</v>
      </c>
      <c r="F80" s="148">
        <f>IFERROR(VLOOKUP($C80,'2024'!$C$8:$U$195,19,FALSE),0)</f>
        <v>9356858.1600000001</v>
      </c>
      <c r="G80" s="149">
        <f t="shared" si="14"/>
        <v>1</v>
      </c>
      <c r="H80" s="150">
        <f t="shared" si="15"/>
        <v>1.3302328916690361E-3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1559476.3599999999</v>
      </c>
      <c r="M80" s="150">
        <f t="shared" si="18"/>
        <v>0.99999999999999989</v>
      </c>
      <c r="N80" s="150">
        <f t="shared" si="19"/>
        <v>2.2170548194483934E-4</v>
      </c>
      <c r="O80" s="148">
        <f t="shared" si="20"/>
        <v>0</v>
      </c>
      <c r="P80" s="151">
        <f t="shared" si="21"/>
        <v>0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9356858.1600000001</v>
      </c>
      <c r="F81" s="153">
        <f>IFERROR(VLOOKUP($C81,'2024'!$C$8:$U$195,19,FALSE),0)</f>
        <v>9356858.1600000001</v>
      </c>
      <c r="G81" s="154">
        <f t="shared" si="14"/>
        <v>1</v>
      </c>
      <c r="H81" s="155">
        <f t="shared" si="15"/>
        <v>1.3302328916690361E-3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1559476.3599999999</v>
      </c>
      <c r="M81" s="155">
        <f t="shared" si="18"/>
        <v>0.99999999999999989</v>
      </c>
      <c r="N81" s="155">
        <f t="shared" si="19"/>
        <v>2.2170548194483934E-4</v>
      </c>
      <c r="O81" s="156">
        <f t="shared" si="20"/>
        <v>0</v>
      </c>
      <c r="P81" s="157">
        <f t="shared" si="21"/>
        <v>0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8886967.75</v>
      </c>
      <c r="F82" s="148">
        <f>IFERROR(VLOOKUP($C82,'2024'!$C$8:$U$195,19,FALSE),0)</f>
        <v>7399851.75</v>
      </c>
      <c r="G82" s="149">
        <f t="shared" si="14"/>
        <v>0.83266328382929033</v>
      </c>
      <c r="H82" s="150">
        <f t="shared" si="15"/>
        <v>1.0520119064543645E-3</v>
      </c>
      <c r="I82" s="148">
        <f t="shared" si="16"/>
        <v>-1487116</v>
      </c>
      <c r="J82" s="151">
        <f t="shared" si="17"/>
        <v>-0.16733671617070964</v>
      </c>
      <c r="K82" s="147">
        <f>VLOOKUP($C82,'2024'!$C$205:$U$392,VLOOKUP($L$4,Master!$D$9:$G$20,4,FALSE),FALSE)</f>
        <v>1817771.23</v>
      </c>
      <c r="L82" s="148">
        <f>VLOOKUP($C82,'2024'!$C$8:$U$195,VLOOKUP($L$4,Master!$D$9:$G$20,4,FALSE),FALSE)</f>
        <v>1440945.6800000002</v>
      </c>
      <c r="M82" s="150">
        <f t="shared" si="18"/>
        <v>0.79269913409290793</v>
      </c>
      <c r="N82" s="150">
        <f t="shared" si="19"/>
        <v>2.048543758885414E-4</v>
      </c>
      <c r="O82" s="148">
        <f t="shared" si="20"/>
        <v>-376825.54999999981</v>
      </c>
      <c r="P82" s="151">
        <f t="shared" si="21"/>
        <v>-0.20730086590709207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5720690.379999999</v>
      </c>
      <c r="F85" s="153">
        <f>IFERROR(VLOOKUP($C85,'2024'!$C$8:$U$195,19,FALSE),0)</f>
        <v>3051388.09</v>
      </c>
      <c r="G85" s="154">
        <f t="shared" si="14"/>
        <v>0.53339507774584372</v>
      </c>
      <c r="H85" s="155">
        <f t="shared" si="15"/>
        <v>4.3380552885982372E-4</v>
      </c>
      <c r="I85" s="156">
        <f t="shared" si="16"/>
        <v>-2669302.2899999991</v>
      </c>
      <c r="J85" s="157">
        <f t="shared" si="17"/>
        <v>-0.46660492225415623</v>
      </c>
      <c r="K85" s="163">
        <f>VLOOKUP($C85,'2024'!$C$205:$U$392,VLOOKUP($L$4,Master!$D$9:$G$20,4,FALSE),FALSE)</f>
        <v>1065739.6099999999</v>
      </c>
      <c r="L85" s="164">
        <f>VLOOKUP($C85,'2024'!$C$8:$U$195,VLOOKUP($L$4,Master!$D$9:$G$20,4,FALSE),FALSE)</f>
        <v>872412.76</v>
      </c>
      <c r="M85" s="155">
        <f t="shared" si="18"/>
        <v>0.81859841917670684</v>
      </c>
      <c r="N85" s="155">
        <f t="shared" si="19"/>
        <v>1.2402797270400911E-4</v>
      </c>
      <c r="O85" s="156">
        <f t="shared" si="20"/>
        <v>-193326.84999999986</v>
      </c>
      <c r="P85" s="157">
        <f t="shared" si="21"/>
        <v>-0.18140158082329311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3166277.3700000006</v>
      </c>
      <c r="F86" s="153">
        <f>IFERROR(VLOOKUP($C86,'2024'!$C$8:$U$195,19,FALSE),0)</f>
        <v>4348463.66</v>
      </c>
      <c r="G86" s="154">
        <f t="shared" si="14"/>
        <v>1.3733678865916916</v>
      </c>
      <c r="H86" s="155">
        <f t="shared" si="15"/>
        <v>6.1820637759454086E-4</v>
      </c>
      <c r="I86" s="156">
        <f t="shared" si="16"/>
        <v>1182186.2899999996</v>
      </c>
      <c r="J86" s="157">
        <f t="shared" si="17"/>
        <v>0.37336788659169157</v>
      </c>
      <c r="K86" s="163">
        <f>VLOOKUP($C86,'2024'!$C$205:$U$392,VLOOKUP($L$4,Master!$D$9:$G$20,4,FALSE),FALSE)</f>
        <v>752031.62000000011</v>
      </c>
      <c r="L86" s="164">
        <f>VLOOKUP($C86,'2024'!$C$8:$U$195,VLOOKUP($L$4,Master!$D$9:$G$20,4,FALSE),FALSE)</f>
        <v>568532.92000000004</v>
      </c>
      <c r="M86" s="155">
        <f t="shared" si="18"/>
        <v>0.75599603112432956</v>
      </c>
      <c r="N86" s="155">
        <f t="shared" si="19"/>
        <v>8.0826403184532285E-5</v>
      </c>
      <c r="O86" s="156">
        <f t="shared" si="20"/>
        <v>-183498.70000000007</v>
      </c>
      <c r="P86" s="157">
        <f t="shared" si="21"/>
        <v>-0.24400396887567047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3292793.7300000004</v>
      </c>
      <c r="F87" s="148">
        <f>IFERROR(VLOOKUP($C87,'2024'!$C$8:$U$195,19,FALSE),0)</f>
        <v>3657543.0700000003</v>
      </c>
      <c r="G87" s="149">
        <f t="shared" si="14"/>
        <v>1.1107719978560575</v>
      </c>
      <c r="H87" s="150">
        <f t="shared" si="15"/>
        <v>5.1998053312482236E-4</v>
      </c>
      <c r="I87" s="148">
        <f t="shared" si="16"/>
        <v>364749.33999999985</v>
      </c>
      <c r="J87" s="151">
        <f t="shared" si="17"/>
        <v>0.11077199785605757</v>
      </c>
      <c r="K87" s="147">
        <f>VLOOKUP($C87,'2024'!$C$205:$U$392,VLOOKUP($L$4,Master!$D$9:$G$20,4,FALSE),FALSE)</f>
        <v>580771.44000000006</v>
      </c>
      <c r="L87" s="148">
        <f>VLOOKUP($C87,'2024'!$C$8:$U$195,VLOOKUP($L$4,Master!$D$9:$G$20,4,FALSE),FALSE)</f>
        <v>686755.1100000001</v>
      </c>
      <c r="M87" s="150">
        <f t="shared" si="18"/>
        <v>1.1824877442320512</v>
      </c>
      <c r="N87" s="150">
        <f t="shared" si="19"/>
        <v>9.7633652260449257E-5</v>
      </c>
      <c r="O87" s="148">
        <f t="shared" si="20"/>
        <v>105983.67000000004</v>
      </c>
      <c r="P87" s="151">
        <f t="shared" si="21"/>
        <v>0.18248774423205114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2942290.7500000009</v>
      </c>
      <c r="F89" s="153">
        <f>IFERROR(VLOOKUP($C89,'2024'!$C$8:$U$195,19,FALSE),0)</f>
        <v>3396574.5600000005</v>
      </c>
      <c r="G89" s="154">
        <f t="shared" si="14"/>
        <v>1.1543980009453516</v>
      </c>
      <c r="H89" s="155">
        <f t="shared" si="15"/>
        <v>4.8287952232015932E-4</v>
      </c>
      <c r="I89" s="156">
        <f t="shared" si="16"/>
        <v>454283.80999999959</v>
      </c>
      <c r="J89" s="157">
        <f t="shared" si="17"/>
        <v>0.15439800094535167</v>
      </c>
      <c r="K89" s="163">
        <f>VLOOKUP($C89,'2024'!$C$205:$U$392,VLOOKUP($L$4,Master!$D$9:$G$20,4,FALSE),FALSE)</f>
        <v>508062.6100000001</v>
      </c>
      <c r="L89" s="164">
        <f>VLOOKUP($C89,'2024'!$C$8:$U$195,VLOOKUP($L$4,Master!$D$9:$G$20,4,FALSE),FALSE)</f>
        <v>612196.6100000001</v>
      </c>
      <c r="M89" s="155">
        <f t="shared" si="18"/>
        <v>1.2049629276990093</v>
      </c>
      <c r="N89" s="155">
        <f t="shared" si="19"/>
        <v>8.7033922377025892E-5</v>
      </c>
      <c r="O89" s="156">
        <f t="shared" si="20"/>
        <v>104134</v>
      </c>
      <c r="P89" s="157">
        <f t="shared" si="21"/>
        <v>0.20496292769900934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350502.98000000004</v>
      </c>
      <c r="F94" s="153">
        <f>IFERROR(VLOOKUP($C94,'2024'!$C$8:$U$195,19,FALSE),0)</f>
        <v>260968.50999999998</v>
      </c>
      <c r="G94" s="154">
        <f t="shared" si="14"/>
        <v>0.74455432590045301</v>
      </c>
      <c r="H94" s="155">
        <f t="shared" si="15"/>
        <v>3.7101010804663062E-5</v>
      </c>
      <c r="I94" s="156">
        <f t="shared" si="16"/>
        <v>-89534.470000000059</v>
      </c>
      <c r="J94" s="157">
        <f t="shared" si="17"/>
        <v>-0.25544567409954705</v>
      </c>
      <c r="K94" s="163">
        <f>VLOOKUP($C94,'2024'!$C$205:$U$392,VLOOKUP($L$4,Master!$D$9:$G$20,4,FALSE),FALSE)</f>
        <v>72708.83</v>
      </c>
      <c r="L94" s="164">
        <f>VLOOKUP($C94,'2024'!$C$8:$U$195,VLOOKUP($L$4,Master!$D$9:$G$20,4,FALSE),FALSE)</f>
        <v>74558.499999999971</v>
      </c>
      <c r="M94" s="155">
        <f t="shared" si="18"/>
        <v>1.0254394136173002</v>
      </c>
      <c r="N94" s="155">
        <f t="shared" si="19"/>
        <v>1.0599729883423369E-5</v>
      </c>
      <c r="O94" s="156">
        <f t="shared" si="20"/>
        <v>1849.6699999999691</v>
      </c>
      <c r="P94" s="157">
        <f t="shared" si="21"/>
        <v>2.5439413617300254E-2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149131.37000000002</v>
      </c>
      <c r="F95" s="148">
        <f>IFERROR(VLOOKUP($C95,'2024'!$C$8:$U$195,19,FALSE),0)</f>
        <v>117635.20999999999</v>
      </c>
      <c r="G95" s="149">
        <f t="shared" si="14"/>
        <v>0.78880258392315428</v>
      </c>
      <c r="H95" s="150">
        <f t="shared" si="15"/>
        <v>1.6723800113733293E-5</v>
      </c>
      <c r="I95" s="148">
        <f t="shared" si="16"/>
        <v>-31496.160000000033</v>
      </c>
      <c r="J95" s="151">
        <f t="shared" si="17"/>
        <v>-0.21119741607684572</v>
      </c>
      <c r="K95" s="147">
        <f>VLOOKUP($C95,'2024'!$C$205:$U$392,VLOOKUP($L$4,Master!$D$9:$G$20,4,FALSE),FALSE)</f>
        <v>23996.980000000007</v>
      </c>
      <c r="L95" s="148">
        <f>VLOOKUP($C95,'2024'!$C$8:$U$195,VLOOKUP($L$4,Master!$D$9:$G$20,4,FALSE),FALSE)</f>
        <v>23572.79</v>
      </c>
      <c r="M95" s="150">
        <f t="shared" si="18"/>
        <v>0.98232319233503529</v>
      </c>
      <c r="N95" s="150">
        <f t="shared" si="19"/>
        <v>3.3512638612453796E-6</v>
      </c>
      <c r="O95" s="148">
        <f t="shared" si="20"/>
        <v>-424.19000000000597</v>
      </c>
      <c r="P95" s="151">
        <f t="shared" si="21"/>
        <v>-1.7676807664964753E-2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149131.37000000002</v>
      </c>
      <c r="F96" s="153">
        <f>IFERROR(VLOOKUP($C96,'2024'!$C$8:$U$195,19,FALSE),0)</f>
        <v>117635.20999999999</v>
      </c>
      <c r="G96" s="154">
        <f t="shared" si="14"/>
        <v>0.78880258392315428</v>
      </c>
      <c r="H96" s="155">
        <f t="shared" si="15"/>
        <v>1.6723800113733293E-5</v>
      </c>
      <c r="I96" s="156">
        <f t="shared" si="16"/>
        <v>-31496.160000000033</v>
      </c>
      <c r="J96" s="157">
        <f t="shared" si="17"/>
        <v>-0.21119741607684572</v>
      </c>
      <c r="K96" s="163">
        <f>VLOOKUP($C96,'2024'!$C$205:$U$392,VLOOKUP($L$4,Master!$D$9:$G$20,4,FALSE),FALSE)</f>
        <v>23996.980000000007</v>
      </c>
      <c r="L96" s="164">
        <f>VLOOKUP($C96,'2024'!$C$8:$U$195,VLOOKUP($L$4,Master!$D$9:$G$20,4,FALSE),FALSE)</f>
        <v>23572.79</v>
      </c>
      <c r="M96" s="155">
        <f t="shared" si="18"/>
        <v>0.98232319233503529</v>
      </c>
      <c r="N96" s="155">
        <f t="shared" si="19"/>
        <v>3.3512638612453796E-6</v>
      </c>
      <c r="O96" s="156">
        <f t="shared" si="20"/>
        <v>-424.19000000000597</v>
      </c>
      <c r="P96" s="157">
        <f t="shared" si="21"/>
        <v>-1.7676807664964753E-2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5314957.2699999996</v>
      </c>
      <c r="F97" s="143">
        <f>IFERROR(VLOOKUP($C97,'2024'!$C$8:$U$195,19,FALSE),0)</f>
        <v>9307384.6300000008</v>
      </c>
      <c r="G97" s="144">
        <f t="shared" si="14"/>
        <v>1.7511682892607716</v>
      </c>
      <c r="H97" s="145">
        <f t="shared" si="15"/>
        <v>1.3231994071651978E-3</v>
      </c>
      <c r="I97" s="143">
        <f t="shared" si="16"/>
        <v>3992427.3600000013</v>
      </c>
      <c r="J97" s="146">
        <f t="shared" si="17"/>
        <v>0.75116828926077173</v>
      </c>
      <c r="K97" s="142">
        <f>VLOOKUP($C97,'2024'!$C$205:$U$392,VLOOKUP($L$4,Master!$D$9:$G$20,4,FALSE),FALSE)</f>
        <v>982904.5199999999</v>
      </c>
      <c r="L97" s="143">
        <f>VLOOKUP($C97,'2024'!$C$8:$U$195,VLOOKUP($L$4,Master!$D$9:$G$20,4,FALSE),FALSE)</f>
        <v>860457.25</v>
      </c>
      <c r="M97" s="145">
        <f t="shared" si="18"/>
        <v>0.87542302684700246</v>
      </c>
      <c r="N97" s="145">
        <f t="shared" si="19"/>
        <v>1.2232829826556725E-4</v>
      </c>
      <c r="O97" s="143">
        <f t="shared" si="20"/>
        <v>-122447.2699999999</v>
      </c>
      <c r="P97" s="146">
        <f t="shared" si="21"/>
        <v>-0.12457697315299752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5314957.2699999996</v>
      </c>
      <c r="F108" s="148">
        <f>IFERROR(VLOOKUP($C108,'2024'!$C$8:$U$195,19,FALSE),0)</f>
        <v>9307384.6300000008</v>
      </c>
      <c r="G108" s="149">
        <f t="shared" si="14"/>
        <v>1.7511682892607716</v>
      </c>
      <c r="H108" s="150">
        <f t="shared" si="15"/>
        <v>1.3231994071651978E-3</v>
      </c>
      <c r="I108" s="148">
        <f t="shared" si="16"/>
        <v>3992427.3600000013</v>
      </c>
      <c r="J108" s="151">
        <f t="shared" si="17"/>
        <v>0.75116828926077173</v>
      </c>
      <c r="K108" s="147">
        <f>VLOOKUP($C108,'2024'!$C$205:$U$392,VLOOKUP($L$4,Master!$D$9:$G$20,4,FALSE),FALSE)</f>
        <v>982904.5199999999</v>
      </c>
      <c r="L108" s="148">
        <f>VLOOKUP($C108,'2024'!$C$8:$U$195,VLOOKUP($L$4,Master!$D$9:$G$20,4,FALSE),FALSE)</f>
        <v>860457.25</v>
      </c>
      <c r="M108" s="150">
        <f t="shared" si="18"/>
        <v>0.87542302684700246</v>
      </c>
      <c r="N108" s="150">
        <f t="shared" si="19"/>
        <v>1.2232829826556725E-4</v>
      </c>
      <c r="O108" s="148">
        <f t="shared" si="20"/>
        <v>-122447.2699999999</v>
      </c>
      <c r="P108" s="151">
        <f t="shared" si="21"/>
        <v>-0.12457697315299752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5314957.2699999996</v>
      </c>
      <c r="F109" s="153">
        <f>IFERROR(VLOOKUP($C109,'2024'!$C$8:$U$195,19,FALSE),0)</f>
        <v>9307384.6300000008</v>
      </c>
      <c r="G109" s="154">
        <f t="shared" si="14"/>
        <v>1.7511682892607716</v>
      </c>
      <c r="H109" s="155">
        <f t="shared" si="15"/>
        <v>1.3231994071651978E-3</v>
      </c>
      <c r="I109" s="156">
        <f t="shared" si="16"/>
        <v>3992427.3600000013</v>
      </c>
      <c r="J109" s="157">
        <f t="shared" si="17"/>
        <v>0.75116828926077173</v>
      </c>
      <c r="K109" s="163">
        <f>VLOOKUP($C109,'2024'!$C$205:$U$392,VLOOKUP($L$4,Master!$D$9:$G$20,4,FALSE),FALSE)</f>
        <v>982904.5199999999</v>
      </c>
      <c r="L109" s="164">
        <f>VLOOKUP($C109,'2024'!$C$8:$U$195,VLOOKUP($L$4,Master!$D$9:$G$20,4,FALSE),FALSE)</f>
        <v>860457.25</v>
      </c>
      <c r="M109" s="155">
        <f t="shared" si="18"/>
        <v>0.87542302684700246</v>
      </c>
      <c r="N109" s="155">
        <f t="shared" si="19"/>
        <v>1.2232829826556725E-4</v>
      </c>
      <c r="O109" s="156">
        <f t="shared" si="20"/>
        <v>-122447.2699999999</v>
      </c>
      <c r="P109" s="157">
        <f t="shared" si="21"/>
        <v>-0.12457697315299752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3533674.7</v>
      </c>
      <c r="F110" s="143">
        <f>IFERROR(VLOOKUP($C110,'2024'!$C$8:$U$195,19,FALSE),0)</f>
        <v>2651926.2500000005</v>
      </c>
      <c r="G110" s="144">
        <f t="shared" si="14"/>
        <v>0.75047265952352671</v>
      </c>
      <c r="H110" s="145">
        <f t="shared" si="15"/>
        <v>3.7701538953653689E-4</v>
      </c>
      <c r="I110" s="143">
        <f t="shared" si="16"/>
        <v>-881748.44999999972</v>
      </c>
      <c r="J110" s="146">
        <f t="shared" si="17"/>
        <v>-0.24952734047647332</v>
      </c>
      <c r="K110" s="142">
        <f>VLOOKUP($C110,'2024'!$C$205:$U$392,VLOOKUP($L$4,Master!$D$9:$G$20,4,FALSE),FALSE)</f>
        <v>584940.2300000001</v>
      </c>
      <c r="L110" s="143">
        <f>VLOOKUP($C110,'2024'!$C$8:$U$195,VLOOKUP($L$4,Master!$D$9:$G$20,4,FALSE),FALSE)</f>
        <v>494218.8000000001</v>
      </c>
      <c r="M110" s="145">
        <f t="shared" si="18"/>
        <v>0.84490478625482812</v>
      </c>
      <c r="N110" s="145">
        <f t="shared" si="19"/>
        <v>7.0261415979528028E-5</v>
      </c>
      <c r="O110" s="143">
        <f t="shared" si="20"/>
        <v>-90721.43</v>
      </c>
      <c r="P110" s="146">
        <f t="shared" si="21"/>
        <v>-0.15509521374517185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3533674.7</v>
      </c>
      <c r="F121" s="148">
        <f>IFERROR(VLOOKUP($C121,'2024'!$C$8:$U$195,19,FALSE),0)</f>
        <v>2651926.2500000005</v>
      </c>
      <c r="G121" s="149">
        <f t="shared" si="14"/>
        <v>0.75047265952352671</v>
      </c>
      <c r="H121" s="150">
        <f t="shared" si="15"/>
        <v>3.7701538953653689E-4</v>
      </c>
      <c r="I121" s="148">
        <f t="shared" si="16"/>
        <v>-881748.44999999972</v>
      </c>
      <c r="J121" s="151">
        <f t="shared" si="17"/>
        <v>-0.24952734047647332</v>
      </c>
      <c r="K121" s="147">
        <f>VLOOKUP($C121,'2024'!$C$205:$U$392,VLOOKUP($L$4,Master!$D$9:$G$20,4,FALSE),FALSE)</f>
        <v>584940.2300000001</v>
      </c>
      <c r="L121" s="148">
        <f>VLOOKUP($C121,'2024'!$C$8:$U$195,VLOOKUP($L$4,Master!$D$9:$G$20,4,FALSE),FALSE)</f>
        <v>494218.8000000001</v>
      </c>
      <c r="M121" s="150">
        <f t="shared" si="18"/>
        <v>0.84490478625482812</v>
      </c>
      <c r="N121" s="150">
        <f t="shared" si="19"/>
        <v>7.0261415979528028E-5</v>
      </c>
      <c r="O121" s="148">
        <f t="shared" si="20"/>
        <v>-90721.43</v>
      </c>
      <c r="P121" s="151">
        <f t="shared" si="21"/>
        <v>-0.15509521374517185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3533674.7</v>
      </c>
      <c r="F122" s="153">
        <f>IFERROR(VLOOKUP($C122,'2024'!$C$8:$U$195,19,FALSE),0)</f>
        <v>2651926.2500000005</v>
      </c>
      <c r="G122" s="154">
        <f t="shared" si="14"/>
        <v>0.75047265952352671</v>
      </c>
      <c r="H122" s="155">
        <f t="shared" si="15"/>
        <v>3.7701538953653689E-4</v>
      </c>
      <c r="I122" s="156">
        <f t="shared" si="16"/>
        <v>-881748.44999999972</v>
      </c>
      <c r="J122" s="157">
        <f t="shared" si="17"/>
        <v>-0.24952734047647332</v>
      </c>
      <c r="K122" s="163">
        <f>VLOOKUP($C122,'2024'!$C$205:$U$392,VLOOKUP($L$4,Master!$D$9:$G$20,4,FALSE),FALSE)</f>
        <v>584940.2300000001</v>
      </c>
      <c r="L122" s="164">
        <f>VLOOKUP($C122,'2024'!$C$8:$U$195,VLOOKUP($L$4,Master!$D$9:$G$20,4,FALSE),FALSE)</f>
        <v>494218.8000000001</v>
      </c>
      <c r="M122" s="155">
        <f t="shared" si="18"/>
        <v>0.84490478625482812</v>
      </c>
      <c r="N122" s="155">
        <f t="shared" si="19"/>
        <v>7.0261415979528028E-5</v>
      </c>
      <c r="O122" s="156">
        <f t="shared" si="20"/>
        <v>-90721.43</v>
      </c>
      <c r="P122" s="157">
        <f t="shared" si="21"/>
        <v>-0.15509521374517185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211773869.31</v>
      </c>
      <c r="F123" s="143">
        <f>IFERROR(VLOOKUP($C123,'2024'!$C$8:$U$195,19,FALSE),0)</f>
        <v>204100942.17000002</v>
      </c>
      <c r="G123" s="144">
        <f t="shared" si="14"/>
        <v>0.96376830075872977</v>
      </c>
      <c r="H123" s="145">
        <f t="shared" si="15"/>
        <v>2.9016340939721354E-2</v>
      </c>
      <c r="I123" s="143">
        <f t="shared" si="16"/>
        <v>-7672927.1399999857</v>
      </c>
      <c r="J123" s="146">
        <f t="shared" si="17"/>
        <v>-3.6231699241270218E-2</v>
      </c>
      <c r="K123" s="142">
        <f>VLOOKUP($C123,'2024'!$C$205:$U$392,VLOOKUP($L$4,Master!$D$9:$G$20,4,FALSE),FALSE)</f>
        <v>37371994.995000012</v>
      </c>
      <c r="L123" s="143">
        <f>VLOOKUP($C123,'2024'!$C$8:$U$195,VLOOKUP($L$4,Master!$D$9:$G$20,4,FALSE),FALSE)</f>
        <v>36776692.13000001</v>
      </c>
      <c r="M123" s="145">
        <f t="shared" si="18"/>
        <v>0.98407088342274351</v>
      </c>
      <c r="N123" s="145">
        <f t="shared" si="19"/>
        <v>5.2284179883423385E-3</v>
      </c>
      <c r="O123" s="143">
        <f t="shared" si="20"/>
        <v>-595302.86500000209</v>
      </c>
      <c r="P123" s="146">
        <f t="shared" si="21"/>
        <v>-1.5929116577256514E-2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202517753.40000001</v>
      </c>
      <c r="F138" s="148">
        <f>IFERROR(VLOOKUP($C138,'2024'!$C$8:$U$195,19,FALSE),0)</f>
        <v>195610558.99000001</v>
      </c>
      <c r="G138" s="149">
        <f t="shared" ref="G138:G196" si="22">IFERROR(F138/E138,0)</f>
        <v>0.96589338813986669</v>
      </c>
      <c r="H138" s="150">
        <f t="shared" ref="H138:H196" si="23">F138/$D$4</f>
        <v>2.7809291866647712E-2</v>
      </c>
      <c r="I138" s="148">
        <f t="shared" ref="I138:I196" si="24">F138-E138</f>
        <v>-6907194.4099999964</v>
      </c>
      <c r="J138" s="151">
        <f t="shared" ref="J138:J196" si="25">IFERROR(I138/E138,0)</f>
        <v>-3.4106611860133328E-2</v>
      </c>
      <c r="K138" s="147">
        <f>VLOOKUP($C138,'2024'!$C$205:$U$392,VLOOKUP($L$4,Master!$D$9:$G$20,4,FALSE),FALSE)</f>
        <v>35486546.641666673</v>
      </c>
      <c r="L138" s="148">
        <f>VLOOKUP($C138,'2024'!$C$8:$U$195,VLOOKUP($L$4,Master!$D$9:$G$20,4,FALSE),FALSE)</f>
        <v>35029838.980000012</v>
      </c>
      <c r="M138" s="150">
        <f t="shared" ref="M138:M196" si="26">IFERROR(L138/K138,0)</f>
        <v>0.98713011817468832</v>
      </c>
      <c r="N138" s="150">
        <f t="shared" ref="N138:N196" si="27">L138/$D$4</f>
        <v>4.9800737816320748E-3</v>
      </c>
      <c r="O138" s="148">
        <f t="shared" ref="O138:O196" si="28">L138-K138</f>
        <v>-456707.6616666615</v>
      </c>
      <c r="P138" s="151">
        <f t="shared" ref="P138:P196" si="29">IFERROR(O138/K138,0)</f>
        <v>-1.286988182531169E-2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202517753.40000001</v>
      </c>
      <c r="F139" s="153">
        <f>IFERROR(VLOOKUP($C139,'2024'!$C$8:$U$195,19,FALSE),0)</f>
        <v>195610558.99000001</v>
      </c>
      <c r="G139" s="154">
        <f t="shared" si="22"/>
        <v>0.96589338813986669</v>
      </c>
      <c r="H139" s="155">
        <f t="shared" si="23"/>
        <v>2.7809291866647712E-2</v>
      </c>
      <c r="I139" s="156">
        <f t="shared" si="24"/>
        <v>-6907194.4099999964</v>
      </c>
      <c r="J139" s="157">
        <f t="shared" si="25"/>
        <v>-3.4106611860133328E-2</v>
      </c>
      <c r="K139" s="163">
        <f>VLOOKUP($C139,'2024'!$C$205:$U$392,VLOOKUP($L$4,Master!$D$9:$G$20,4,FALSE),FALSE)</f>
        <v>35486546.641666673</v>
      </c>
      <c r="L139" s="164">
        <f>VLOOKUP($C139,'2024'!$C$8:$U$195,VLOOKUP($L$4,Master!$D$9:$G$20,4,FALSE),FALSE)</f>
        <v>35029838.980000012</v>
      </c>
      <c r="M139" s="155">
        <f t="shared" si="26"/>
        <v>0.98713011817468832</v>
      </c>
      <c r="N139" s="155">
        <f t="shared" si="27"/>
        <v>4.9800737816320748E-3</v>
      </c>
      <c r="O139" s="156">
        <f t="shared" si="28"/>
        <v>-456707.6616666615</v>
      </c>
      <c r="P139" s="157">
        <f t="shared" si="29"/>
        <v>-1.286988182531169E-2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4393409.6500000004</v>
      </c>
      <c r="F140" s="148">
        <f>IFERROR(VLOOKUP($C140,'2024'!$C$8:$U$195,19,FALSE),0)</f>
        <v>5349004.25</v>
      </c>
      <c r="G140" s="149">
        <f t="shared" si="22"/>
        <v>1.2175063734382245</v>
      </c>
      <c r="H140" s="150">
        <f t="shared" si="23"/>
        <v>7.6044985072504971E-4</v>
      </c>
      <c r="I140" s="148">
        <f t="shared" si="24"/>
        <v>955594.59999999963</v>
      </c>
      <c r="J140" s="151">
        <f t="shared" si="25"/>
        <v>0.21750637343822457</v>
      </c>
      <c r="K140" s="147">
        <f>VLOOKUP($C140,'2024'!$C$205:$U$392,VLOOKUP($L$4,Master!$D$9:$G$20,4,FALSE),FALSE)</f>
        <v>924397.31</v>
      </c>
      <c r="L140" s="148">
        <f>VLOOKUP($C140,'2024'!$C$8:$U$195,VLOOKUP($L$4,Master!$D$9:$G$20,4,FALSE),FALSE)</f>
        <v>1024527.8300000001</v>
      </c>
      <c r="M140" s="150">
        <f t="shared" si="26"/>
        <v>1.1083197873001167</v>
      </c>
      <c r="N140" s="150">
        <f t="shared" si="27"/>
        <v>1.4565365794711404E-4</v>
      </c>
      <c r="O140" s="148">
        <f t="shared" si="28"/>
        <v>100130.52000000002</v>
      </c>
      <c r="P140" s="151">
        <f t="shared" si="29"/>
        <v>0.10831978730011667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4393409.6500000004</v>
      </c>
      <c r="F141" s="153">
        <f>IFERROR(VLOOKUP($C141,'2024'!$C$8:$U$195,19,FALSE),0)</f>
        <v>5349004.25</v>
      </c>
      <c r="G141" s="154">
        <f t="shared" si="22"/>
        <v>1.2175063734382245</v>
      </c>
      <c r="H141" s="155">
        <f t="shared" si="23"/>
        <v>7.6044985072504971E-4</v>
      </c>
      <c r="I141" s="156">
        <f t="shared" si="24"/>
        <v>955594.59999999963</v>
      </c>
      <c r="J141" s="157">
        <f t="shared" si="25"/>
        <v>0.21750637343822457</v>
      </c>
      <c r="K141" s="163">
        <f>VLOOKUP($C141,'2024'!$C$205:$U$392,VLOOKUP($L$4,Master!$D$9:$G$20,4,FALSE),FALSE)</f>
        <v>924397.31</v>
      </c>
      <c r="L141" s="164">
        <f>VLOOKUP($C141,'2024'!$C$8:$U$195,VLOOKUP($L$4,Master!$D$9:$G$20,4,FALSE),FALSE)</f>
        <v>1024527.8300000001</v>
      </c>
      <c r="M141" s="155">
        <f t="shared" si="26"/>
        <v>1.1083197873001167</v>
      </c>
      <c r="N141" s="155">
        <f t="shared" si="27"/>
        <v>1.4565365794711404E-4</v>
      </c>
      <c r="O141" s="156">
        <f t="shared" si="28"/>
        <v>100130.52000000002</v>
      </c>
      <c r="P141" s="157">
        <f t="shared" si="29"/>
        <v>0.10831978730011667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4862706.2599999988</v>
      </c>
      <c r="F142" s="148">
        <f>IFERROR(VLOOKUP($C142,'2024'!$C$8:$U$195,19,FALSE),0)</f>
        <v>3141378.9299999997</v>
      </c>
      <c r="G142" s="149">
        <f t="shared" si="22"/>
        <v>0.64601453635819661</v>
      </c>
      <c r="H142" s="150">
        <f t="shared" si="23"/>
        <v>4.465992223485925E-4</v>
      </c>
      <c r="I142" s="148">
        <f t="shared" si="24"/>
        <v>-1721327.3299999991</v>
      </c>
      <c r="J142" s="151">
        <f t="shared" si="25"/>
        <v>-0.35398546364180333</v>
      </c>
      <c r="K142" s="147">
        <f>VLOOKUP($C142,'2024'!$C$205:$U$392,VLOOKUP($L$4,Master!$D$9:$G$20,4,FALSE),FALSE)</f>
        <v>961051.04333333322</v>
      </c>
      <c r="L142" s="148">
        <f>VLOOKUP($C142,'2024'!$C$8:$U$195,VLOOKUP($L$4,Master!$D$9:$G$20,4,FALSE),FALSE)</f>
        <v>722325.32</v>
      </c>
      <c r="M142" s="150">
        <f t="shared" si="26"/>
        <v>0.75159932972412047</v>
      </c>
      <c r="N142" s="150">
        <f t="shared" si="27"/>
        <v>1.0269054876315041E-4</v>
      </c>
      <c r="O142" s="148">
        <f t="shared" si="28"/>
        <v>-238725.72333333327</v>
      </c>
      <c r="P142" s="151">
        <f t="shared" si="29"/>
        <v>-0.24840067027587948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4862706.2599999988</v>
      </c>
      <c r="F143" s="153">
        <f>IFERROR(VLOOKUP($C143,'2024'!$C$8:$U$195,19,FALSE),0)</f>
        <v>3141378.9299999997</v>
      </c>
      <c r="G143" s="154">
        <f t="shared" si="22"/>
        <v>0.64601453635819661</v>
      </c>
      <c r="H143" s="155">
        <f t="shared" si="23"/>
        <v>4.465992223485925E-4</v>
      </c>
      <c r="I143" s="156">
        <f t="shared" si="24"/>
        <v>-1721327.3299999991</v>
      </c>
      <c r="J143" s="157">
        <f t="shared" si="25"/>
        <v>-0.35398546364180333</v>
      </c>
      <c r="K143" s="163">
        <f>VLOOKUP($C143,'2024'!$C$205:$U$392,VLOOKUP($L$4,Master!$D$9:$G$20,4,FALSE),FALSE)</f>
        <v>961051.04333333322</v>
      </c>
      <c r="L143" s="164">
        <f>VLOOKUP($C143,'2024'!$C$8:$U$195,VLOOKUP($L$4,Master!$D$9:$G$20,4,FALSE),FALSE)</f>
        <v>722325.32</v>
      </c>
      <c r="M143" s="155">
        <f t="shared" si="26"/>
        <v>0.75159932972412047</v>
      </c>
      <c r="N143" s="155">
        <f t="shared" si="27"/>
        <v>1.0269054876315041E-4</v>
      </c>
      <c r="O143" s="156">
        <f t="shared" si="28"/>
        <v>-238725.72333333327</v>
      </c>
      <c r="P143" s="157">
        <f t="shared" si="29"/>
        <v>-0.24840067027587948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28421010.980000012</v>
      </c>
      <c r="F144" s="143">
        <f>IFERROR(VLOOKUP($C144,'2024'!$C$8:$U$195,19,FALSE),0)</f>
        <v>17778634.899999999</v>
      </c>
      <c r="G144" s="144">
        <f t="shared" si="22"/>
        <v>0.62554547804477822</v>
      </c>
      <c r="H144" s="145">
        <f t="shared" si="23"/>
        <v>2.5275284191071936E-3</v>
      </c>
      <c r="I144" s="143">
        <f t="shared" si="24"/>
        <v>-10642376.080000013</v>
      </c>
      <c r="J144" s="146">
        <f t="shared" si="25"/>
        <v>-0.37445452195522178</v>
      </c>
      <c r="K144" s="142">
        <f>VLOOKUP($C144,'2024'!$C$205:$U$392,VLOOKUP($L$4,Master!$D$9:$G$20,4,FALSE),FALSE)</f>
        <v>4536683.8500000043</v>
      </c>
      <c r="L144" s="143">
        <f>VLOOKUP($C144,'2024'!$C$8:$U$195,VLOOKUP($L$4,Master!$D$9:$G$20,4,FALSE),FALSE)</f>
        <v>2821188.5599999987</v>
      </c>
      <c r="M144" s="145">
        <f t="shared" si="26"/>
        <v>0.6218613977255647</v>
      </c>
      <c r="N144" s="145">
        <f t="shared" si="27"/>
        <v>4.0107883992038652E-4</v>
      </c>
      <c r="O144" s="143">
        <f t="shared" si="28"/>
        <v>-1715495.2900000056</v>
      </c>
      <c r="P144" s="146">
        <f t="shared" si="29"/>
        <v>-0.3781386022744353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6487519.6899999995</v>
      </c>
      <c r="F145" s="148">
        <f>IFERROR(VLOOKUP($C145,'2024'!$C$8:$U$195,19,FALSE),0)</f>
        <v>5134437.8099999996</v>
      </c>
      <c r="G145" s="149">
        <f t="shared" si="22"/>
        <v>0.79143309852520849</v>
      </c>
      <c r="H145" s="150">
        <f t="shared" si="23"/>
        <v>7.2994566533977814E-4</v>
      </c>
      <c r="I145" s="148">
        <f t="shared" si="24"/>
        <v>-1353081.88</v>
      </c>
      <c r="J145" s="151">
        <f t="shared" si="25"/>
        <v>-0.20856690147479151</v>
      </c>
      <c r="K145" s="147">
        <f>VLOOKUP($C145,'2024'!$C$205:$U$392,VLOOKUP($L$4,Master!$D$9:$G$20,4,FALSE),FALSE)</f>
        <v>374686.26000000007</v>
      </c>
      <c r="L145" s="148">
        <f>VLOOKUP($C145,'2024'!$C$8:$U$195,VLOOKUP($L$4,Master!$D$9:$G$20,4,FALSE),FALSE)</f>
        <v>302349.78999999986</v>
      </c>
      <c r="M145" s="150">
        <f t="shared" si="26"/>
        <v>0.806941225973965</v>
      </c>
      <c r="N145" s="150">
        <f t="shared" si="27"/>
        <v>4.2984047483650821E-5</v>
      </c>
      <c r="O145" s="148">
        <f t="shared" si="28"/>
        <v>-72336.470000000205</v>
      </c>
      <c r="P145" s="151">
        <f t="shared" si="29"/>
        <v>-0.193058774026035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6487519.6899999995</v>
      </c>
      <c r="F146" s="153">
        <f>IFERROR(VLOOKUP($C146,'2024'!$C$8:$U$195,19,FALSE),0)</f>
        <v>5134437.8099999996</v>
      </c>
      <c r="G146" s="154">
        <f t="shared" si="22"/>
        <v>0.79143309852520849</v>
      </c>
      <c r="H146" s="155">
        <f t="shared" si="23"/>
        <v>7.2994566533977814E-4</v>
      </c>
      <c r="I146" s="156">
        <f t="shared" si="24"/>
        <v>-1353081.88</v>
      </c>
      <c r="J146" s="157">
        <f t="shared" si="25"/>
        <v>-0.20856690147479151</v>
      </c>
      <c r="K146" s="163">
        <f>VLOOKUP($C146,'2024'!$C$205:$U$392,VLOOKUP($L$4,Master!$D$9:$G$20,4,FALSE),FALSE)</f>
        <v>374686.26000000007</v>
      </c>
      <c r="L146" s="164">
        <f>VLOOKUP($C146,'2024'!$C$8:$U$195,VLOOKUP($L$4,Master!$D$9:$G$20,4,FALSE),FALSE)</f>
        <v>302349.78999999986</v>
      </c>
      <c r="M146" s="155">
        <f t="shared" si="26"/>
        <v>0.806941225973965</v>
      </c>
      <c r="N146" s="155">
        <f t="shared" si="27"/>
        <v>4.2984047483650821E-5</v>
      </c>
      <c r="O146" s="156">
        <f t="shared" si="28"/>
        <v>-72336.470000000205</v>
      </c>
      <c r="P146" s="157">
        <f t="shared" si="29"/>
        <v>-0.193058774026035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12907636.820000015</v>
      </c>
      <c r="F147" s="148">
        <f>IFERROR(VLOOKUP($C147,'2024'!$C$8:$U$195,19,FALSE),0)</f>
        <v>8563731.7599999979</v>
      </c>
      <c r="G147" s="149">
        <f t="shared" si="22"/>
        <v>0.66346240442175597</v>
      </c>
      <c r="H147" s="150">
        <f t="shared" si="23"/>
        <v>1.2174767927210688E-3</v>
      </c>
      <c r="I147" s="148">
        <f t="shared" si="24"/>
        <v>-4343905.0600000173</v>
      </c>
      <c r="J147" s="151">
        <f t="shared" si="25"/>
        <v>-0.33653759557824403</v>
      </c>
      <c r="K147" s="147">
        <f>VLOOKUP($C147,'2024'!$C$205:$U$392,VLOOKUP($L$4,Master!$D$9:$G$20,4,FALSE),FALSE)</f>
        <v>2363596.3200000045</v>
      </c>
      <c r="L147" s="148">
        <f>VLOOKUP($C147,'2024'!$C$8:$U$195,VLOOKUP($L$4,Master!$D$9:$G$20,4,FALSE),FALSE)</f>
        <v>1784454.3199999989</v>
      </c>
      <c r="M147" s="150">
        <f t="shared" si="26"/>
        <v>0.75497423350193549</v>
      </c>
      <c r="N147" s="150">
        <f t="shared" si="27"/>
        <v>2.5368983793005388E-4</v>
      </c>
      <c r="O147" s="148">
        <f t="shared" si="28"/>
        <v>-579142.00000000559</v>
      </c>
      <c r="P147" s="151">
        <f t="shared" si="29"/>
        <v>-0.24502576649806448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12907636.820000015</v>
      </c>
      <c r="F148" s="153">
        <f>IFERROR(VLOOKUP($C148,'2024'!$C$8:$U$195,19,FALSE),0)</f>
        <v>8563731.7599999979</v>
      </c>
      <c r="G148" s="154">
        <f t="shared" si="22"/>
        <v>0.66346240442175597</v>
      </c>
      <c r="H148" s="155">
        <f t="shared" si="23"/>
        <v>1.2174767927210688E-3</v>
      </c>
      <c r="I148" s="156">
        <f t="shared" si="24"/>
        <v>-4343905.0600000173</v>
      </c>
      <c r="J148" s="157">
        <f t="shared" si="25"/>
        <v>-0.33653759557824403</v>
      </c>
      <c r="K148" s="163">
        <f>VLOOKUP($C148,'2024'!$C$205:$U$392,VLOOKUP($L$4,Master!$D$9:$G$20,4,FALSE),FALSE)</f>
        <v>2363596.3200000045</v>
      </c>
      <c r="L148" s="164">
        <f>VLOOKUP($C148,'2024'!$C$8:$U$195,VLOOKUP($L$4,Master!$D$9:$G$20,4,FALSE),FALSE)</f>
        <v>1784454.3199999989</v>
      </c>
      <c r="M148" s="155">
        <f t="shared" si="26"/>
        <v>0.75497423350193549</v>
      </c>
      <c r="N148" s="155">
        <f t="shared" si="27"/>
        <v>2.5368983793005388E-4</v>
      </c>
      <c r="O148" s="156">
        <f t="shared" si="28"/>
        <v>-579142.00000000559</v>
      </c>
      <c r="P148" s="157">
        <f t="shared" si="29"/>
        <v>-0.24502576649806448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1010836.0599999999</v>
      </c>
      <c r="F153" s="148">
        <f>IFERROR(VLOOKUP($C153,'2024'!$C$8:$U$195,19,FALSE),0)</f>
        <v>13254.550000000001</v>
      </c>
      <c r="G153" s="149">
        <f t="shared" si="22"/>
        <v>1.3112462568856122E-2</v>
      </c>
      <c r="H153" s="150">
        <f t="shared" si="23"/>
        <v>1.884354563548479E-6</v>
      </c>
      <c r="I153" s="148">
        <f t="shared" si="24"/>
        <v>-997581.50999999989</v>
      </c>
      <c r="J153" s="151">
        <f t="shared" si="25"/>
        <v>-0.98688753743114388</v>
      </c>
      <c r="K153" s="147">
        <f>VLOOKUP($C153,'2024'!$C$205:$U$392,VLOOKUP($L$4,Master!$D$9:$G$20,4,FALSE),FALSE)</f>
        <v>155721.00999999998</v>
      </c>
      <c r="L153" s="148">
        <f>VLOOKUP($C153,'2024'!$C$8:$U$195,VLOOKUP($L$4,Master!$D$9:$G$20,4,FALSE),FALSE)</f>
        <v>1581.31</v>
      </c>
      <c r="M153" s="150">
        <f t="shared" si="26"/>
        <v>1.0154763316780441E-2</v>
      </c>
      <c r="N153" s="150">
        <f t="shared" si="27"/>
        <v>2.2480949673016774E-7</v>
      </c>
      <c r="O153" s="148">
        <f t="shared" si="28"/>
        <v>-154139.69999999998</v>
      </c>
      <c r="P153" s="151">
        <f t="shared" si="29"/>
        <v>-0.98984523668321955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1010836.0599999999</v>
      </c>
      <c r="F154" s="153">
        <f>IFERROR(VLOOKUP($C154,'2024'!$C$8:$U$195,19,FALSE),0)</f>
        <v>13254.550000000001</v>
      </c>
      <c r="G154" s="154">
        <f t="shared" si="22"/>
        <v>1.3112462568856122E-2</v>
      </c>
      <c r="H154" s="155">
        <f t="shared" si="23"/>
        <v>1.884354563548479E-6</v>
      </c>
      <c r="I154" s="156">
        <f t="shared" si="24"/>
        <v>-997581.50999999989</v>
      </c>
      <c r="J154" s="157">
        <f t="shared" si="25"/>
        <v>-0.98688753743114388</v>
      </c>
      <c r="K154" s="163">
        <f>VLOOKUP($C154,'2024'!$C$205:$U$392,VLOOKUP($L$4,Master!$D$9:$G$20,4,FALSE),FALSE)</f>
        <v>155721.00999999998</v>
      </c>
      <c r="L154" s="164">
        <f>VLOOKUP($C154,'2024'!$C$8:$U$195,VLOOKUP($L$4,Master!$D$9:$G$20,4,FALSE),FALSE)</f>
        <v>1581.31</v>
      </c>
      <c r="M154" s="155">
        <f t="shared" si="26"/>
        <v>1.0154763316780441E-2</v>
      </c>
      <c r="N154" s="155">
        <f t="shared" si="27"/>
        <v>2.2480949673016774E-7</v>
      </c>
      <c r="O154" s="156">
        <f t="shared" si="28"/>
        <v>-154139.69999999998</v>
      </c>
      <c r="P154" s="157">
        <f t="shared" si="29"/>
        <v>-0.98984523668321955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8015018.4099999983</v>
      </c>
      <c r="F155" s="148">
        <f>IFERROR(VLOOKUP($C155,'2024'!$C$8:$U$195,19,FALSE),0)</f>
        <v>4067210.7800000007</v>
      </c>
      <c r="G155" s="149">
        <f t="shared" si="22"/>
        <v>0.50744871339603093</v>
      </c>
      <c r="H155" s="150">
        <f t="shared" si="23"/>
        <v>5.7822160648279798E-4</v>
      </c>
      <c r="I155" s="148">
        <f t="shared" si="24"/>
        <v>-3947807.6299999976</v>
      </c>
      <c r="J155" s="151">
        <f t="shared" si="25"/>
        <v>-0.49255128660396907</v>
      </c>
      <c r="K155" s="147">
        <f>VLOOKUP($C155,'2024'!$C$205:$U$392,VLOOKUP($L$4,Master!$D$9:$G$20,4,FALSE),FALSE)</f>
        <v>1642680.2599999998</v>
      </c>
      <c r="L155" s="148">
        <f>VLOOKUP($C155,'2024'!$C$8:$U$195,VLOOKUP($L$4,Master!$D$9:$G$20,4,FALSE),FALSE)</f>
        <v>732803.14</v>
      </c>
      <c r="M155" s="150">
        <f t="shared" si="26"/>
        <v>0.4461021160624406</v>
      </c>
      <c r="N155" s="150">
        <f t="shared" si="27"/>
        <v>1.0418014500995166E-4</v>
      </c>
      <c r="O155" s="148">
        <f t="shared" si="28"/>
        <v>-909877.11999999976</v>
      </c>
      <c r="P155" s="151">
        <f t="shared" si="29"/>
        <v>-0.55389788393755934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8015018.4099999983</v>
      </c>
      <c r="F156" s="153">
        <f>IFERROR(VLOOKUP($C156,'2024'!$C$8:$U$195,19,FALSE),0)</f>
        <v>4067210.7800000007</v>
      </c>
      <c r="G156" s="154">
        <f t="shared" si="22"/>
        <v>0.50744871339603093</v>
      </c>
      <c r="H156" s="155">
        <f t="shared" si="23"/>
        <v>5.7822160648279798E-4</v>
      </c>
      <c r="I156" s="156">
        <f t="shared" si="24"/>
        <v>-3947807.6299999976</v>
      </c>
      <c r="J156" s="157">
        <f t="shared" si="25"/>
        <v>-0.49255128660396907</v>
      </c>
      <c r="K156" s="163">
        <f>VLOOKUP($C156,'2024'!$C$205:$U$392,VLOOKUP($L$4,Master!$D$9:$G$20,4,FALSE),FALSE)</f>
        <v>1642680.2599999998</v>
      </c>
      <c r="L156" s="164">
        <f>VLOOKUP($C156,'2024'!$C$8:$U$195,VLOOKUP($L$4,Master!$D$9:$G$20,4,FALSE),FALSE)</f>
        <v>732803.14</v>
      </c>
      <c r="M156" s="155">
        <f t="shared" si="26"/>
        <v>0.4461021160624406</v>
      </c>
      <c r="N156" s="155">
        <f t="shared" si="27"/>
        <v>1.0418014500995166E-4</v>
      </c>
      <c r="O156" s="156">
        <f t="shared" si="28"/>
        <v>-909877.11999999976</v>
      </c>
      <c r="P156" s="157">
        <f t="shared" si="29"/>
        <v>-0.55389788393755934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146108040.51999998</v>
      </c>
      <c r="F157" s="143">
        <f>IFERROR(VLOOKUP($C157,'2024'!$C$8:$U$195,19,FALSE),0)</f>
        <v>146486287.25999999</v>
      </c>
      <c r="G157" s="144">
        <f t="shared" si="22"/>
        <v>1.0025888153633011</v>
      </c>
      <c r="H157" s="145">
        <f t="shared" si="23"/>
        <v>2.0825460230309921E-2</v>
      </c>
      <c r="I157" s="143">
        <f t="shared" si="24"/>
        <v>378246.74000000954</v>
      </c>
      <c r="J157" s="146">
        <f t="shared" si="25"/>
        <v>2.5888153633011955E-3</v>
      </c>
      <c r="K157" s="142">
        <f>VLOOKUP($C157,'2024'!$C$205:$U$392,VLOOKUP($L$4,Master!$D$9:$G$20,4,FALSE),FALSE)</f>
        <v>24718957.549999997</v>
      </c>
      <c r="L157" s="143">
        <f>VLOOKUP($C157,'2024'!$C$8:$U$195,VLOOKUP($L$4,Master!$D$9:$G$20,4,FALSE),FALSE)</f>
        <v>25663784.450000003</v>
      </c>
      <c r="M157" s="145">
        <f t="shared" si="26"/>
        <v>1.0382227647783637</v>
      </c>
      <c r="N157" s="145">
        <f t="shared" si="27"/>
        <v>3.6485334731305094E-3</v>
      </c>
      <c r="O157" s="143">
        <f t="shared" si="28"/>
        <v>944826.90000000596</v>
      </c>
      <c r="P157" s="146">
        <f t="shared" si="29"/>
        <v>3.8222764778363644E-2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76639720.400000006</v>
      </c>
      <c r="F158" s="148">
        <f>IFERROR(VLOOKUP($C158,'2024'!$C$8:$U$195,19,FALSE),0)</f>
        <v>79664631.810000017</v>
      </c>
      <c r="G158" s="149">
        <f t="shared" si="22"/>
        <v>1.0394692385908026</v>
      </c>
      <c r="H158" s="150">
        <f t="shared" si="23"/>
        <v>1.1325651380437876E-2</v>
      </c>
      <c r="I158" s="148">
        <f t="shared" si="24"/>
        <v>3024911.4100000113</v>
      </c>
      <c r="J158" s="151">
        <f t="shared" si="25"/>
        <v>3.946923859080273E-2</v>
      </c>
      <c r="K158" s="147">
        <f>VLOOKUP($C158,'2024'!$C$205:$U$392,VLOOKUP($L$4,Master!$D$9:$G$20,4,FALSE),FALSE)</f>
        <v>12662501.23</v>
      </c>
      <c r="L158" s="148">
        <f>VLOOKUP($C158,'2024'!$C$8:$U$195,VLOOKUP($L$4,Master!$D$9:$G$20,4,FALSE),FALSE)</f>
        <v>13680702.750000002</v>
      </c>
      <c r="M158" s="150">
        <f t="shared" si="26"/>
        <v>1.080410773630385</v>
      </c>
      <c r="N158" s="150">
        <f t="shared" si="27"/>
        <v>1.9449392593119139E-3</v>
      </c>
      <c r="O158" s="148">
        <f t="shared" si="28"/>
        <v>1018201.5200000014</v>
      </c>
      <c r="P158" s="151">
        <f t="shared" si="29"/>
        <v>8.0410773630384985E-2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18442046.090000004</v>
      </c>
      <c r="F159" s="153">
        <f>IFERROR(VLOOKUP($C159,'2024'!$C$8:$U$195,19,FALSE),0)</f>
        <v>19044173.969999999</v>
      </c>
      <c r="G159" s="154">
        <f t="shared" si="22"/>
        <v>1.0326497329559594</v>
      </c>
      <c r="H159" s="155">
        <f t="shared" si="23"/>
        <v>2.7074458302530566E-3</v>
      </c>
      <c r="I159" s="156">
        <f t="shared" si="24"/>
        <v>602127.87999999523</v>
      </c>
      <c r="J159" s="157">
        <f t="shared" si="25"/>
        <v>3.2649732955959396E-2</v>
      </c>
      <c r="K159" s="163">
        <f>VLOOKUP($C159,'2024'!$C$205:$U$392,VLOOKUP($L$4,Master!$D$9:$G$20,4,FALSE),FALSE)</f>
        <v>3032346.5100000007</v>
      </c>
      <c r="L159" s="164">
        <f>VLOOKUP($C159,'2024'!$C$8:$U$195,VLOOKUP($L$4,Master!$D$9:$G$20,4,FALSE),FALSE)</f>
        <v>3110908.16</v>
      </c>
      <c r="M159" s="155">
        <f t="shared" si="26"/>
        <v>1.0259078735695015</v>
      </c>
      <c r="N159" s="155">
        <f t="shared" si="27"/>
        <v>4.4226729599090137E-4</v>
      </c>
      <c r="O159" s="156">
        <f t="shared" si="28"/>
        <v>78561.649999999441</v>
      </c>
      <c r="P159" s="157">
        <f t="shared" si="29"/>
        <v>2.59078735695016E-2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58197674.31000001</v>
      </c>
      <c r="F160" s="153">
        <f>IFERROR(VLOOKUP($C160,'2024'!$C$8:$U$195,19,FALSE),0)</f>
        <v>60620457.840000018</v>
      </c>
      <c r="G160" s="154">
        <f t="shared" si="22"/>
        <v>1.0416302465472183</v>
      </c>
      <c r="H160" s="155">
        <f t="shared" si="23"/>
        <v>8.6182055501848199E-3</v>
      </c>
      <c r="I160" s="156">
        <f t="shared" si="24"/>
        <v>2422783.5300000086</v>
      </c>
      <c r="J160" s="157">
        <f t="shared" si="25"/>
        <v>4.1630246547218225E-2</v>
      </c>
      <c r="K160" s="163">
        <f>VLOOKUP($C160,'2024'!$C$205:$U$392,VLOOKUP($L$4,Master!$D$9:$G$20,4,FALSE),FALSE)</f>
        <v>9630154.7200000007</v>
      </c>
      <c r="L160" s="164">
        <f>VLOOKUP($C160,'2024'!$C$8:$U$195,VLOOKUP($L$4,Master!$D$9:$G$20,4,FALSE),FALSE)</f>
        <v>10569794.590000002</v>
      </c>
      <c r="M160" s="155">
        <f t="shared" si="26"/>
        <v>1.0975726659976239</v>
      </c>
      <c r="N160" s="155">
        <f t="shared" si="27"/>
        <v>1.5026719633210125E-3</v>
      </c>
      <c r="O160" s="156">
        <f t="shared" si="28"/>
        <v>939639.87000000104</v>
      </c>
      <c r="P160" s="157">
        <f t="shared" si="29"/>
        <v>9.7572665997623861E-2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24256401.449999999</v>
      </c>
      <c r="F161" s="148">
        <f>IFERROR(VLOOKUP($C161,'2024'!$C$8:$U$195,19,FALSE),0)</f>
        <v>24560520.630000003</v>
      </c>
      <c r="G161" s="149">
        <f t="shared" si="22"/>
        <v>1.0125376874482759</v>
      </c>
      <c r="H161" s="150">
        <f t="shared" si="23"/>
        <v>3.491686185669605E-3</v>
      </c>
      <c r="I161" s="148">
        <f t="shared" si="24"/>
        <v>304119.18000000343</v>
      </c>
      <c r="J161" s="151">
        <f t="shared" si="25"/>
        <v>1.253768744827578E-2</v>
      </c>
      <c r="K161" s="147">
        <f>VLOOKUP($C161,'2024'!$C$205:$U$392,VLOOKUP($L$4,Master!$D$9:$G$20,4,FALSE),FALSE)</f>
        <v>4032002.52</v>
      </c>
      <c r="L161" s="148">
        <f>VLOOKUP($C161,'2024'!$C$8:$U$195,VLOOKUP($L$4,Master!$D$9:$G$20,4,FALSE),FALSE)</f>
        <v>3966869.34</v>
      </c>
      <c r="M161" s="150">
        <f t="shared" si="26"/>
        <v>0.98384594759628274</v>
      </c>
      <c r="N161" s="150">
        <f t="shared" si="27"/>
        <v>5.6395640318453221E-4</v>
      </c>
      <c r="O161" s="148">
        <f t="shared" si="28"/>
        <v>-65133.180000000168</v>
      </c>
      <c r="P161" s="151">
        <f t="shared" si="29"/>
        <v>-1.6154052403717291E-2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24256401.449999999</v>
      </c>
      <c r="F163" s="153">
        <f>IFERROR(VLOOKUP($C163,'2024'!$C$8:$U$195,19,FALSE),0)</f>
        <v>24560520.630000003</v>
      </c>
      <c r="G163" s="154">
        <f t="shared" si="22"/>
        <v>1.0125376874482759</v>
      </c>
      <c r="H163" s="155">
        <f t="shared" si="23"/>
        <v>3.491686185669605E-3</v>
      </c>
      <c r="I163" s="156">
        <f t="shared" si="24"/>
        <v>304119.18000000343</v>
      </c>
      <c r="J163" s="157">
        <f t="shared" si="25"/>
        <v>1.253768744827578E-2</v>
      </c>
      <c r="K163" s="163">
        <f>VLOOKUP($C163,'2024'!$C$205:$U$392,VLOOKUP($L$4,Master!$D$9:$G$20,4,FALSE),FALSE)</f>
        <v>4032002.52</v>
      </c>
      <c r="L163" s="164">
        <f>VLOOKUP($C163,'2024'!$C$8:$U$195,VLOOKUP($L$4,Master!$D$9:$G$20,4,FALSE),FALSE)</f>
        <v>3966869.34</v>
      </c>
      <c r="M163" s="155">
        <f t="shared" si="26"/>
        <v>0.98384594759628274</v>
      </c>
      <c r="N163" s="155">
        <f t="shared" si="27"/>
        <v>5.6395640318453221E-4</v>
      </c>
      <c r="O163" s="156">
        <f t="shared" si="28"/>
        <v>-65133.180000000168</v>
      </c>
      <c r="P163" s="157">
        <f t="shared" si="29"/>
        <v>-1.6154052403717291E-2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19710566.920000002</v>
      </c>
      <c r="F166" s="148">
        <f>IFERROR(VLOOKUP($C166,'2024'!$C$8:$U$195,19,FALSE),0)</f>
        <v>19424504.259999998</v>
      </c>
      <c r="G166" s="149">
        <f t="shared" si="22"/>
        <v>0.98548683753435118</v>
      </c>
      <c r="H166" s="150">
        <f t="shared" si="23"/>
        <v>2.7615161017912992E-3</v>
      </c>
      <c r="I166" s="148">
        <f t="shared" si="24"/>
        <v>-286062.66000000387</v>
      </c>
      <c r="J166" s="151">
        <f t="shared" si="25"/>
        <v>-1.4513162465648849E-2</v>
      </c>
      <c r="K166" s="147">
        <f>VLOOKUP($C166,'2024'!$C$205:$U$392,VLOOKUP($L$4,Master!$D$9:$G$20,4,FALSE),FALSE)</f>
        <v>3310857.54</v>
      </c>
      <c r="L166" s="148">
        <f>VLOOKUP($C166,'2024'!$C$8:$U$195,VLOOKUP($L$4,Master!$D$9:$G$20,4,FALSE),FALSE)</f>
        <v>3227526.25</v>
      </c>
      <c r="M166" s="150">
        <f t="shared" si="26"/>
        <v>0.9748309043825546</v>
      </c>
      <c r="N166" s="150">
        <f t="shared" si="27"/>
        <v>4.5884649559283479E-4</v>
      </c>
      <c r="O166" s="148">
        <f t="shared" si="28"/>
        <v>-83331.290000000037</v>
      </c>
      <c r="P166" s="151">
        <f t="shared" si="29"/>
        <v>-2.5169095617445392E-2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19540566.920000002</v>
      </c>
      <c r="F167" s="153">
        <f>IFERROR(VLOOKUP($C167,'2024'!$C$8:$U$195,19,FALSE),0)</f>
        <v>19127474.100000001</v>
      </c>
      <c r="G167" s="154">
        <f t="shared" si="22"/>
        <v>0.97885973207987154</v>
      </c>
      <c r="H167" s="155">
        <f t="shared" si="23"/>
        <v>2.7192883281205575E-3</v>
      </c>
      <c r="I167" s="156">
        <f t="shared" si="24"/>
        <v>-413092.8200000003</v>
      </c>
      <c r="J167" s="157">
        <f t="shared" si="25"/>
        <v>-2.1140267920128505E-2</v>
      </c>
      <c r="K167" s="163">
        <f>VLOOKUP($C167,'2024'!$C$205:$U$392,VLOOKUP($L$4,Master!$D$9:$G$20,4,FALSE),FALSE)</f>
        <v>3250857.54</v>
      </c>
      <c r="L167" s="164">
        <f>VLOOKUP($C167,'2024'!$C$8:$U$195,VLOOKUP($L$4,Master!$D$9:$G$20,4,FALSE),FALSE)</f>
        <v>3227526.25</v>
      </c>
      <c r="M167" s="155">
        <f t="shared" si="26"/>
        <v>0.9928230352413413</v>
      </c>
      <c r="N167" s="155">
        <f t="shared" si="27"/>
        <v>4.5884649559283479E-4</v>
      </c>
      <c r="O167" s="156">
        <f t="shared" si="28"/>
        <v>-23331.290000000037</v>
      </c>
      <c r="P167" s="157">
        <f t="shared" si="29"/>
        <v>-7.1769647586587375E-3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170000</v>
      </c>
      <c r="F168" s="153">
        <f>IFERROR(VLOOKUP($C168,'2024'!$C$8:$U$195,19,FALSE),0)</f>
        <v>297030.15999999997</v>
      </c>
      <c r="G168" s="154">
        <f t="shared" si="22"/>
        <v>1.7472362352941175</v>
      </c>
      <c r="H168" s="155">
        <f t="shared" si="23"/>
        <v>4.2227773670742103E-5</v>
      </c>
      <c r="I168" s="156">
        <f t="shared" si="24"/>
        <v>127030.15999999997</v>
      </c>
      <c r="J168" s="157">
        <f t="shared" si="25"/>
        <v>0.74723623529411753</v>
      </c>
      <c r="K168" s="163">
        <f>VLOOKUP($C168,'2024'!$C$205:$U$392,VLOOKUP($L$4,Master!$D$9:$G$20,4,FALSE),FALSE)</f>
        <v>60000</v>
      </c>
      <c r="L168" s="164">
        <f>VLOOKUP($C168,'2024'!$C$8:$U$195,VLOOKUP($L$4,Master!$D$9:$G$20,4,FALSE),FALSE)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-60000</v>
      </c>
      <c r="P168" s="157">
        <f t="shared" si="29"/>
        <v>-1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20087106.68</v>
      </c>
      <c r="F171" s="148">
        <f>IFERROR(VLOOKUP($C171,'2024'!$C$8:$U$195,19,FALSE),0)</f>
        <v>17794913.969999999</v>
      </c>
      <c r="G171" s="149">
        <f t="shared" si="22"/>
        <v>0.88588736314711503</v>
      </c>
      <c r="H171" s="150">
        <f t="shared" si="23"/>
        <v>2.5298427594540799E-3</v>
      </c>
      <c r="I171" s="148">
        <f t="shared" si="24"/>
        <v>-2292192.7100000009</v>
      </c>
      <c r="J171" s="151">
        <f t="shared" si="25"/>
        <v>-0.11411263685288503</v>
      </c>
      <c r="K171" s="147">
        <f>VLOOKUP($C171,'2024'!$C$205:$U$392,VLOOKUP($L$4,Master!$D$9:$G$20,4,FALSE),FALSE)</f>
        <v>3433080.0900000003</v>
      </c>
      <c r="L171" s="148">
        <f>VLOOKUP($C171,'2024'!$C$8:$U$195,VLOOKUP($L$4,Master!$D$9:$G$20,4,FALSE),FALSE)</f>
        <v>3229297.71</v>
      </c>
      <c r="M171" s="150">
        <f t="shared" si="26"/>
        <v>0.94064153044562371</v>
      </c>
      <c r="N171" s="150">
        <f t="shared" si="27"/>
        <v>4.5909833807222062E-4</v>
      </c>
      <c r="O171" s="148">
        <f t="shared" si="28"/>
        <v>-203782.38000000035</v>
      </c>
      <c r="P171" s="151">
        <f t="shared" si="29"/>
        <v>-5.9358469554376264E-2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20087106.68</v>
      </c>
      <c r="F172" s="153">
        <f>IFERROR(VLOOKUP($C172,'2024'!$C$8:$U$195,19,FALSE),0)</f>
        <v>17794913.969999999</v>
      </c>
      <c r="G172" s="154">
        <f t="shared" si="22"/>
        <v>0.88588736314711503</v>
      </c>
      <c r="H172" s="155">
        <f t="shared" si="23"/>
        <v>2.5298427594540799E-3</v>
      </c>
      <c r="I172" s="156">
        <f t="shared" si="24"/>
        <v>-2292192.7100000009</v>
      </c>
      <c r="J172" s="157">
        <f t="shared" si="25"/>
        <v>-0.11411263685288503</v>
      </c>
      <c r="K172" s="163">
        <f>VLOOKUP($C172,'2024'!$C$205:$U$392,VLOOKUP($L$4,Master!$D$9:$G$20,4,FALSE),FALSE)</f>
        <v>3433080.0900000003</v>
      </c>
      <c r="L172" s="164">
        <f>VLOOKUP($C172,'2024'!$C$8:$U$195,VLOOKUP($L$4,Master!$D$9:$G$20,4,FALSE),FALSE)</f>
        <v>3229297.71</v>
      </c>
      <c r="M172" s="155">
        <f t="shared" si="26"/>
        <v>0.94064153044562371</v>
      </c>
      <c r="N172" s="155">
        <f t="shared" si="27"/>
        <v>4.5909833807222062E-4</v>
      </c>
      <c r="O172" s="156">
        <f t="shared" si="28"/>
        <v>-203782.38000000035</v>
      </c>
      <c r="P172" s="157">
        <f t="shared" si="29"/>
        <v>-5.9358469554376264E-2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5414245.0699999994</v>
      </c>
      <c r="F175" s="148">
        <f>IFERROR(VLOOKUP($C175,'2024'!$C$8:$U$195,19,FALSE),0)</f>
        <v>5041716.59</v>
      </c>
      <c r="G175" s="149">
        <f t="shared" si="22"/>
        <v>0.9311947510347921</v>
      </c>
      <c r="H175" s="150">
        <f t="shared" si="23"/>
        <v>7.1676380295706567E-4</v>
      </c>
      <c r="I175" s="148">
        <f t="shared" si="24"/>
        <v>-372528.47999999952</v>
      </c>
      <c r="J175" s="151">
        <f t="shared" si="25"/>
        <v>-6.8805248965207913E-2</v>
      </c>
      <c r="K175" s="147">
        <f>VLOOKUP($C175,'2024'!$C$205:$U$392,VLOOKUP($L$4,Master!$D$9:$G$20,4,FALSE),FALSE)</f>
        <v>1280516.17</v>
      </c>
      <c r="L175" s="148">
        <f>VLOOKUP($C175,'2024'!$C$8:$U$195,VLOOKUP($L$4,Master!$D$9:$G$20,4,FALSE),FALSE)</f>
        <v>1559388.4</v>
      </c>
      <c r="M175" s="150">
        <f t="shared" si="26"/>
        <v>1.2177811077543832</v>
      </c>
      <c r="N175" s="150">
        <f t="shared" si="27"/>
        <v>2.2169297696900765E-4</v>
      </c>
      <c r="O175" s="148">
        <f t="shared" si="28"/>
        <v>278872.23</v>
      </c>
      <c r="P175" s="151">
        <f t="shared" si="29"/>
        <v>0.21778110775438314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5414245.0699999994</v>
      </c>
      <c r="F176" s="153">
        <f>IFERROR(VLOOKUP($C176,'2024'!$C$8:$U$195,19,FALSE),0)</f>
        <v>5041716.59</v>
      </c>
      <c r="G176" s="154">
        <f t="shared" si="22"/>
        <v>0.9311947510347921</v>
      </c>
      <c r="H176" s="155">
        <f t="shared" si="23"/>
        <v>7.1676380295706567E-4</v>
      </c>
      <c r="I176" s="156">
        <f t="shared" si="24"/>
        <v>-372528.47999999952</v>
      </c>
      <c r="J176" s="157">
        <f t="shared" si="25"/>
        <v>-6.8805248965207913E-2</v>
      </c>
      <c r="K176" s="163">
        <f>VLOOKUP($C176,'2024'!$C$205:$U$392,VLOOKUP($L$4,Master!$D$9:$G$20,4,FALSE),FALSE)</f>
        <v>1280516.17</v>
      </c>
      <c r="L176" s="164">
        <f>VLOOKUP($C176,'2024'!$C$8:$U$195,VLOOKUP($L$4,Master!$D$9:$G$20,4,FALSE),FALSE)</f>
        <v>1559388.4</v>
      </c>
      <c r="M176" s="155">
        <f t="shared" si="26"/>
        <v>1.2177811077543832</v>
      </c>
      <c r="N176" s="155">
        <f t="shared" si="27"/>
        <v>2.2169297696900765E-4</v>
      </c>
      <c r="O176" s="156">
        <f t="shared" si="28"/>
        <v>278872.23</v>
      </c>
      <c r="P176" s="157">
        <f t="shared" si="29"/>
        <v>0.21778110775438314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519309546.33000004</v>
      </c>
      <c r="F177" s="143">
        <f>IFERROR(VLOOKUP($C177,'2024'!$C$8:$U$195,19,FALSE),0)</f>
        <v>502933847.00999987</v>
      </c>
      <c r="G177" s="144">
        <f t="shared" si="22"/>
        <v>0.96846640036616216</v>
      </c>
      <c r="H177" s="145">
        <f t="shared" si="23"/>
        <v>7.1500404749786736E-2</v>
      </c>
      <c r="I177" s="143">
        <f t="shared" si="24"/>
        <v>-16375699.320000172</v>
      </c>
      <c r="J177" s="146">
        <f t="shared" si="25"/>
        <v>-3.1533599633837818E-2</v>
      </c>
      <c r="K177" s="142">
        <f>VLOOKUP($C177,'2024'!$C$205:$U$392,VLOOKUP($L$4,Master!$D$9:$G$20,4,FALSE),FALSE)</f>
        <v>90530755.719999999</v>
      </c>
      <c r="L177" s="143">
        <f>VLOOKUP($C177,'2024'!$C$8:$U$195,VLOOKUP($L$4,Master!$D$9:$G$20,4,FALSE),FALSE)</f>
        <v>87463868.119999945</v>
      </c>
      <c r="M177" s="145">
        <f t="shared" si="26"/>
        <v>0.96612325197543314</v>
      </c>
      <c r="N177" s="145">
        <f t="shared" si="27"/>
        <v>1.2434442439579179E-2</v>
      </c>
      <c r="O177" s="143">
        <f t="shared" si="28"/>
        <v>-3066887.6000000536</v>
      </c>
      <c r="P177" s="146">
        <f t="shared" si="29"/>
        <v>-3.3876748024566847E-2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363738441.50000006</v>
      </c>
      <c r="F181" s="148">
        <f>IFERROR(VLOOKUP($C181,'2024'!$C$8:$U$195,19,FALSE),0)</f>
        <v>357555116.02999997</v>
      </c>
      <c r="G181" s="149">
        <f t="shared" si="22"/>
        <v>0.98300062692163903</v>
      </c>
      <c r="H181" s="150">
        <f t="shared" si="23"/>
        <v>5.0832402051464311E-2</v>
      </c>
      <c r="I181" s="148">
        <f t="shared" si="24"/>
        <v>-6183325.4700000882</v>
      </c>
      <c r="J181" s="151">
        <f t="shared" si="25"/>
        <v>-1.6999373078361E-2</v>
      </c>
      <c r="K181" s="147">
        <f>VLOOKUP($C181,'2024'!$C$205:$U$392,VLOOKUP($L$4,Master!$D$9:$G$20,4,FALSE),FALSE)</f>
        <v>64913581.910000011</v>
      </c>
      <c r="L181" s="148">
        <f>VLOOKUP($C181,'2024'!$C$8:$U$195,VLOOKUP($L$4,Master!$D$9:$G$20,4,FALSE),FALSE)</f>
        <v>62314874.899999946</v>
      </c>
      <c r="M181" s="150">
        <f t="shared" si="26"/>
        <v>0.95996666747487358</v>
      </c>
      <c r="N181" s="150">
        <f t="shared" si="27"/>
        <v>8.8590950952516269E-3</v>
      </c>
      <c r="O181" s="148">
        <f t="shared" si="28"/>
        <v>-2598707.010000065</v>
      </c>
      <c r="P181" s="151">
        <f t="shared" si="29"/>
        <v>-4.0033332525126475E-2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363738441.50000006</v>
      </c>
      <c r="F182" s="153">
        <f>IFERROR(VLOOKUP($C182,'2024'!$C$8:$U$195,19,FALSE),0)</f>
        <v>357555116.02999997</v>
      </c>
      <c r="G182" s="154">
        <f t="shared" si="22"/>
        <v>0.98300062692163903</v>
      </c>
      <c r="H182" s="155">
        <f t="shared" si="23"/>
        <v>5.0832402051464311E-2</v>
      </c>
      <c r="I182" s="156">
        <f t="shared" si="24"/>
        <v>-6183325.4700000882</v>
      </c>
      <c r="J182" s="157">
        <f t="shared" si="25"/>
        <v>-1.6999373078361E-2</v>
      </c>
      <c r="K182" s="163">
        <f>VLOOKUP($C182,'2024'!$C$205:$U$392,VLOOKUP($L$4,Master!$D$9:$G$20,4,FALSE),FALSE)</f>
        <v>64913581.910000011</v>
      </c>
      <c r="L182" s="164">
        <f>VLOOKUP($C182,'2024'!$C$8:$U$195,VLOOKUP($L$4,Master!$D$9:$G$20,4,FALSE),FALSE)</f>
        <v>62314874.899999946</v>
      </c>
      <c r="M182" s="155">
        <f t="shared" si="26"/>
        <v>0.95996666747487358</v>
      </c>
      <c r="N182" s="155">
        <f t="shared" si="27"/>
        <v>8.8590950952516269E-3</v>
      </c>
      <c r="O182" s="156">
        <f t="shared" si="28"/>
        <v>-2598707.010000065</v>
      </c>
      <c r="P182" s="157">
        <f t="shared" si="29"/>
        <v>-4.0033332525126475E-2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31286151.840000004</v>
      </c>
      <c r="F187" s="148">
        <f>IFERROR(VLOOKUP($C187,'2024'!$C$8:$U$195,19,FALSE),0)</f>
        <v>27325393.62999998</v>
      </c>
      <c r="G187" s="149">
        <f t="shared" si="22"/>
        <v>0.87340219307712652</v>
      </c>
      <c r="H187" s="150">
        <f t="shared" si="23"/>
        <v>3.8847588328120531E-3</v>
      </c>
      <c r="I187" s="148">
        <f t="shared" si="24"/>
        <v>-3960758.2100000232</v>
      </c>
      <c r="J187" s="151">
        <f t="shared" si="25"/>
        <v>-0.12659780692287348</v>
      </c>
      <c r="K187" s="147">
        <f>VLOOKUP($C187,'2024'!$C$205:$U$392,VLOOKUP($L$4,Master!$D$9:$G$20,4,FALSE),FALSE)</f>
        <v>5341592.8500000006</v>
      </c>
      <c r="L187" s="148">
        <f>VLOOKUP($C187,'2024'!$C$8:$U$195,VLOOKUP($L$4,Master!$D$9:$G$20,4,FALSE),FALSE)</f>
        <v>5207660.1799999978</v>
      </c>
      <c r="M187" s="150">
        <f t="shared" si="26"/>
        <v>0.97492645475590622</v>
      </c>
      <c r="N187" s="150">
        <f t="shared" si="27"/>
        <v>7.403554421381856E-4</v>
      </c>
      <c r="O187" s="148">
        <f t="shared" si="28"/>
        <v>-133932.67000000272</v>
      </c>
      <c r="P187" s="151">
        <f t="shared" si="29"/>
        <v>-2.5073545244093755E-2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31286151.840000004</v>
      </c>
      <c r="F188" s="153">
        <f>IFERROR(VLOOKUP($C188,'2024'!$C$8:$U$195,19,FALSE),0)</f>
        <v>27325393.62999998</v>
      </c>
      <c r="G188" s="154">
        <f t="shared" si="22"/>
        <v>0.87340219307712652</v>
      </c>
      <c r="H188" s="155">
        <f t="shared" si="23"/>
        <v>3.8847588328120531E-3</v>
      </c>
      <c r="I188" s="156">
        <f t="shared" si="24"/>
        <v>-3960758.2100000232</v>
      </c>
      <c r="J188" s="157">
        <f t="shared" si="25"/>
        <v>-0.12659780692287348</v>
      </c>
      <c r="K188" s="163">
        <f>VLOOKUP($C188,'2024'!$C$205:$U$392,VLOOKUP($L$4,Master!$D$9:$G$20,4,FALSE),FALSE)</f>
        <v>5341592.8500000006</v>
      </c>
      <c r="L188" s="164">
        <f>VLOOKUP($C188,'2024'!$C$8:$U$195,VLOOKUP($L$4,Master!$D$9:$G$20,4,FALSE),FALSE)</f>
        <v>5207660.1799999978</v>
      </c>
      <c r="M188" s="155">
        <f t="shared" si="26"/>
        <v>0.97492645475590622</v>
      </c>
      <c r="N188" s="155">
        <f t="shared" si="27"/>
        <v>7.403554421381856E-4</v>
      </c>
      <c r="O188" s="156">
        <f t="shared" si="28"/>
        <v>-133932.67000000272</v>
      </c>
      <c r="P188" s="157">
        <f t="shared" si="29"/>
        <v>-2.5073545244093755E-2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240276.63999999998</v>
      </c>
      <c r="F191" s="148">
        <f>IFERROR(VLOOKUP($C191,'2024'!$C$8:$U$195,19,FALSE),0)</f>
        <v>733363.51</v>
      </c>
      <c r="G191" s="149">
        <f t="shared" si="22"/>
        <v>3.0521631649252297</v>
      </c>
      <c r="H191" s="150">
        <f t="shared" si="23"/>
        <v>1.0425981091839636E-4</v>
      </c>
      <c r="I191" s="148">
        <f t="shared" si="24"/>
        <v>493086.87</v>
      </c>
      <c r="J191" s="151">
        <f t="shared" si="25"/>
        <v>2.0521631649252297</v>
      </c>
      <c r="K191" s="147">
        <f>VLOOKUP($C191,'2024'!$C$205:$U$392,VLOOKUP($L$4,Master!$D$9:$G$20,4,FALSE),FALSE)</f>
        <v>38185.21</v>
      </c>
      <c r="L191" s="148">
        <f>VLOOKUP($C191,'2024'!$C$8:$U$195,VLOOKUP($L$4,Master!$D$9:$G$20,4,FALSE),FALSE)</f>
        <v>223688.25</v>
      </c>
      <c r="M191" s="150">
        <f t="shared" si="26"/>
        <v>5.8579814016997682</v>
      </c>
      <c r="N191" s="150">
        <f t="shared" si="27"/>
        <v>3.1801002274665912E-5</v>
      </c>
      <c r="O191" s="148">
        <f t="shared" si="28"/>
        <v>185503.04</v>
      </c>
      <c r="P191" s="151">
        <f t="shared" si="29"/>
        <v>4.8579814016997682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240276.63999999998</v>
      </c>
      <c r="F192" s="153">
        <f>IFERROR(VLOOKUP($C192,'2024'!$C$8:$U$195,19,FALSE),0)</f>
        <v>733363.51</v>
      </c>
      <c r="G192" s="154">
        <f t="shared" si="22"/>
        <v>3.0521631649252297</v>
      </c>
      <c r="H192" s="155">
        <f t="shared" si="23"/>
        <v>1.0425981091839636E-4</v>
      </c>
      <c r="I192" s="156">
        <f t="shared" si="24"/>
        <v>493086.87</v>
      </c>
      <c r="J192" s="157">
        <f t="shared" si="25"/>
        <v>2.0521631649252297</v>
      </c>
      <c r="K192" s="163">
        <f>VLOOKUP($C192,'2024'!$C$205:$U$392,VLOOKUP($L$4,Master!$D$9:$G$20,4,FALSE),FALSE)</f>
        <v>38185.21</v>
      </c>
      <c r="L192" s="164">
        <f>VLOOKUP($C192,'2024'!$C$8:$U$195,VLOOKUP($L$4,Master!$D$9:$G$20,4,FALSE),FALSE)</f>
        <v>223688.25</v>
      </c>
      <c r="M192" s="155">
        <f t="shared" si="26"/>
        <v>5.8579814016997682</v>
      </c>
      <c r="N192" s="155">
        <f t="shared" si="27"/>
        <v>3.1801002274665912E-5</v>
      </c>
      <c r="O192" s="156">
        <f t="shared" si="28"/>
        <v>185503.04</v>
      </c>
      <c r="P192" s="157">
        <f t="shared" si="29"/>
        <v>4.8579814016997682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124044676.34999996</v>
      </c>
      <c r="F195" s="148">
        <f>IFERROR(VLOOKUP($C195,'2024'!$C$8:$U$195,19,FALSE),0)</f>
        <v>117319973.84</v>
      </c>
      <c r="G195" s="149">
        <f t="shared" si="22"/>
        <v>0.94578806033540863</v>
      </c>
      <c r="H195" s="150">
        <f t="shared" si="23"/>
        <v>1.6678984054591981E-2</v>
      </c>
      <c r="I195" s="148">
        <f t="shared" si="24"/>
        <v>-6724702.5099999607</v>
      </c>
      <c r="J195" s="151">
        <f t="shared" si="25"/>
        <v>-5.4211939664591362E-2</v>
      </c>
      <c r="K195" s="147">
        <f>VLOOKUP($C195,'2024'!$C$205:$U$392,VLOOKUP($L$4,Master!$D$9:$G$20,4,FALSE),FALSE)</f>
        <v>20237395.75</v>
      </c>
      <c r="L195" s="148">
        <f>VLOOKUP($C195,'2024'!$C$8:$U$195,VLOOKUP($L$4,Master!$D$9:$G$20,4,FALSE),FALSE)</f>
        <v>19717644.790000003</v>
      </c>
      <c r="M195" s="150">
        <f t="shared" si="26"/>
        <v>0.97431730018918083</v>
      </c>
      <c r="N195" s="150">
        <f t="shared" si="27"/>
        <v>2.8031908999147006E-3</v>
      </c>
      <c r="O195" s="148">
        <f t="shared" si="28"/>
        <v>-519750.95999999717</v>
      </c>
      <c r="P195" s="151">
        <f t="shared" si="29"/>
        <v>-2.5682699810819144E-2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124044676.34999996</v>
      </c>
      <c r="F196" s="159">
        <f>IFERROR(VLOOKUP($C196,'2024'!$C$8:$U$195,19,FALSE),0)</f>
        <v>117319973.84</v>
      </c>
      <c r="G196" s="160">
        <f t="shared" si="22"/>
        <v>0.94578806033540863</v>
      </c>
      <c r="H196" s="161">
        <f t="shared" si="23"/>
        <v>1.6678984054591981E-2</v>
      </c>
      <c r="I196" s="159">
        <f t="shared" si="24"/>
        <v>-6724702.5099999607</v>
      </c>
      <c r="J196" s="162">
        <f t="shared" si="25"/>
        <v>-5.4211939664591362E-2</v>
      </c>
      <c r="K196" s="158">
        <f>VLOOKUP($C196,'2024'!$C$205:$U$392,VLOOKUP($L$4,Master!$D$9:$G$20,4,FALSE),FALSE)</f>
        <v>20237395.75</v>
      </c>
      <c r="L196" s="159">
        <f>VLOOKUP($C196,'2024'!$C$8:$U$195,VLOOKUP($L$4,Master!$D$9:$G$20,4,FALSE),FALSE)</f>
        <v>19717644.790000003</v>
      </c>
      <c r="M196" s="161">
        <f t="shared" si="26"/>
        <v>0.97431730018918083</v>
      </c>
      <c r="N196" s="161">
        <f t="shared" si="27"/>
        <v>2.8031908999147006E-3</v>
      </c>
      <c r="O196" s="159">
        <f t="shared" si="28"/>
        <v>-519750.95999999717</v>
      </c>
      <c r="P196" s="162">
        <f t="shared" si="29"/>
        <v>-2.5682699810819144E-2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DDitCYOKe+I3CUgJMm6HUKX+u+5/4n5lNBh7xUUE52hWDIQJk5L82r8FqCughplLt+R3ACrkunFV75cArsNY5A==" saltValue="tHN5sqoM/875w7kQ2bAaU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zoomScale="80" zoomScaleNormal="80" workbookViewId="0">
      <selection activeCell="Q7" sqref="Q7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173468574.63999999</v>
      </c>
      <c r="F7" s="96">
        <v>221668628.54000002</v>
      </c>
      <c r="G7" s="96">
        <v>293199745.30000001</v>
      </c>
      <c r="H7" s="96">
        <v>376558822.67999995</v>
      </c>
      <c r="I7" s="96">
        <v>256085169.58999997</v>
      </c>
      <c r="J7" s="96">
        <v>273405003.07999998</v>
      </c>
      <c r="K7" s="96"/>
      <c r="L7" s="96"/>
      <c r="M7" s="96"/>
      <c r="N7" s="96"/>
      <c r="O7" s="96"/>
      <c r="P7" s="96"/>
      <c r="Q7" s="96">
        <f t="shared" ref="Q7:Q70" si="0">SUM(E7:P7)</f>
        <v>1594385943.8299999</v>
      </c>
      <c r="R7" s="97"/>
      <c r="T7" s="95"/>
      <c r="U7" s="96">
        <f>SUM(U8:U195)</f>
        <v>4783157831.4900007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27745129.630000003</v>
      </c>
      <c r="G8" s="135">
        <v>88647168.410000011</v>
      </c>
      <c r="H8" s="135">
        <v>167866638.57999998</v>
      </c>
      <c r="I8" s="135">
        <v>69206399.720000014</v>
      </c>
      <c r="J8" s="135">
        <v>76532341.799999997</v>
      </c>
      <c r="K8" s="135"/>
      <c r="L8" s="135"/>
      <c r="M8" s="135"/>
      <c r="N8" s="135"/>
      <c r="O8" s="135"/>
      <c r="P8" s="135"/>
      <c r="Q8" s="135">
        <f t="shared" si="0"/>
        <v>476630475.99000001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476630475.99000001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18028928.180000003</v>
      </c>
      <c r="G9" s="136">
        <v>73488515.770000011</v>
      </c>
      <c r="H9" s="136">
        <v>134963298.99000001</v>
      </c>
      <c r="I9" s="136">
        <v>56881143.120000012</v>
      </c>
      <c r="J9" s="136">
        <v>65541621.959999993</v>
      </c>
      <c r="K9" s="136"/>
      <c r="L9" s="136"/>
      <c r="M9" s="136"/>
      <c r="N9" s="136"/>
      <c r="O9" s="136"/>
      <c r="P9" s="136"/>
      <c r="Q9" s="136">
        <f t="shared" si="0"/>
        <v>389642997.19999999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389642997.19999999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2471557.7000000007</v>
      </c>
      <c r="G10" s="100">
        <v>3254602.080000001</v>
      </c>
      <c r="H10" s="100">
        <v>4088973.3500000006</v>
      </c>
      <c r="I10" s="100">
        <v>1950340.24</v>
      </c>
      <c r="J10" s="100">
        <v>2994759.25</v>
      </c>
      <c r="K10" s="100"/>
      <c r="L10" s="100"/>
      <c r="M10" s="100"/>
      <c r="N10" s="100"/>
      <c r="O10" s="100"/>
      <c r="P10" s="100"/>
      <c r="Q10" s="100">
        <f t="shared" si="0"/>
        <v>16390666.920000002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16390666.920000002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128941222.53</v>
      </c>
      <c r="I11" s="100">
        <v>53111475.350000009</v>
      </c>
      <c r="J11" s="100">
        <v>60765007.139999993</v>
      </c>
      <c r="K11" s="100"/>
      <c r="L11" s="100"/>
      <c r="M11" s="100"/>
      <c r="N11" s="100"/>
      <c r="O11" s="100"/>
      <c r="P11" s="100"/>
      <c r="Q11" s="100">
        <f t="shared" si="0"/>
        <v>363033526.15000004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363033526.15000004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/>
      <c r="L12" s="100"/>
      <c r="M12" s="100"/>
      <c r="N12" s="100"/>
      <c r="O12" s="100"/>
      <c r="P12" s="100"/>
      <c r="Q12" s="100">
        <f t="shared" si="0"/>
        <v>10218804.130000001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10218804.130000001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1042269.0399999998</v>
      </c>
      <c r="I16" s="136">
        <v>1745515.35</v>
      </c>
      <c r="J16" s="136">
        <v>954718.46999999974</v>
      </c>
      <c r="K16" s="136"/>
      <c r="L16" s="136"/>
      <c r="M16" s="136"/>
      <c r="N16" s="136"/>
      <c r="O16" s="136"/>
      <c r="P16" s="136"/>
      <c r="Q16" s="136">
        <f t="shared" si="0"/>
        <v>11562018.769999996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11562018.769999996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/>
      <c r="L17" s="100"/>
      <c r="M17" s="100"/>
      <c r="N17" s="100"/>
      <c r="O17" s="100"/>
      <c r="P17" s="100"/>
      <c r="Q17" s="100">
        <f t="shared" si="0"/>
        <v>1709449.7199999997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1709449.7199999997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/>
      <c r="L18" s="100"/>
      <c r="M18" s="100"/>
      <c r="N18" s="100"/>
      <c r="O18" s="100"/>
      <c r="P18" s="100"/>
      <c r="Q18" s="100">
        <f t="shared" si="0"/>
        <v>5627785.3699999982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5627785.3699999982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462713.50999999989</v>
      </c>
      <c r="I19" s="100">
        <v>1044614.9800000001</v>
      </c>
      <c r="J19" s="100">
        <v>405492.2699999999</v>
      </c>
      <c r="K19" s="100"/>
      <c r="L19" s="100"/>
      <c r="M19" s="100"/>
      <c r="N19" s="100"/>
      <c r="O19" s="100"/>
      <c r="P19" s="100"/>
      <c r="Q19" s="100">
        <f t="shared" si="0"/>
        <v>4224783.68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4224783.68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/>
      <c r="L20" s="136"/>
      <c r="M20" s="136"/>
      <c r="N20" s="136"/>
      <c r="O20" s="136"/>
      <c r="P20" s="136"/>
      <c r="Q20" s="136">
        <f t="shared" si="0"/>
        <v>6414845.8599999994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6414845.8599999994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/>
      <c r="L21" s="100"/>
      <c r="M21" s="100"/>
      <c r="N21" s="100"/>
      <c r="O21" s="100"/>
      <c r="P21" s="100"/>
      <c r="Q21" s="100">
        <f t="shared" si="0"/>
        <v>6414845.8599999994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6414845.8599999994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/>
      <c r="L24" s="136"/>
      <c r="M24" s="136"/>
      <c r="N24" s="136"/>
      <c r="O24" s="136"/>
      <c r="P24" s="136"/>
      <c r="Q24" s="136">
        <f t="shared" si="0"/>
        <v>1405894.75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1405894.75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/>
      <c r="L25" s="100"/>
      <c r="M25" s="100"/>
      <c r="N25" s="100"/>
      <c r="O25" s="100"/>
      <c r="P25" s="100"/>
      <c r="Q25" s="100">
        <f t="shared" si="0"/>
        <v>1405894.75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1405894.75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/>
      <c r="L26" s="136"/>
      <c r="M26" s="136"/>
      <c r="N26" s="136"/>
      <c r="O26" s="136"/>
      <c r="P26" s="136"/>
      <c r="Q26" s="136">
        <f t="shared" si="0"/>
        <v>67604719.409999982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67604719.409999982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/>
      <c r="L27" s="100"/>
      <c r="M27" s="100"/>
      <c r="N27" s="100"/>
      <c r="O27" s="100"/>
      <c r="P27" s="100"/>
      <c r="Q27" s="100">
        <f t="shared" si="0"/>
        <v>67604719.409999982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67604719.409999982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2949707.3899999997</v>
      </c>
      <c r="F30" s="135">
        <v>5899038.6900000013</v>
      </c>
      <c r="G30" s="135">
        <v>5071302.71</v>
      </c>
      <c r="H30" s="135">
        <v>8031480.9100000011</v>
      </c>
      <c r="I30" s="135">
        <v>4583108.38</v>
      </c>
      <c r="J30" s="135">
        <v>5177773.2500000028</v>
      </c>
      <c r="K30" s="135"/>
      <c r="L30" s="135"/>
      <c r="M30" s="135"/>
      <c r="N30" s="135"/>
      <c r="O30" s="135"/>
      <c r="P30" s="135"/>
      <c r="Q30" s="135">
        <f t="shared" si="0"/>
        <v>31712411.330000006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31712411.330000006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2919383.9899999998</v>
      </c>
      <c r="F31" s="136">
        <v>5624262.4800000014</v>
      </c>
      <c r="G31" s="136">
        <v>4964342.45</v>
      </c>
      <c r="H31" s="136">
        <v>7773671.6100000013</v>
      </c>
      <c r="I31" s="136">
        <v>4550391.41</v>
      </c>
      <c r="J31" s="136">
        <v>5113376.5300000031</v>
      </c>
      <c r="K31" s="136"/>
      <c r="L31" s="136"/>
      <c r="M31" s="136"/>
      <c r="N31" s="136"/>
      <c r="O31" s="136"/>
      <c r="P31" s="136"/>
      <c r="Q31" s="136">
        <f t="shared" si="0"/>
        <v>30945428.470000006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30945428.470000006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2919383.9899999998</v>
      </c>
      <c r="F32" s="100">
        <v>5624262.4800000014</v>
      </c>
      <c r="G32" s="100">
        <v>4964342.45</v>
      </c>
      <c r="H32" s="100">
        <v>7773671.6100000013</v>
      </c>
      <c r="I32" s="100">
        <v>4550391.41</v>
      </c>
      <c r="J32" s="100">
        <v>5113376.5300000031</v>
      </c>
      <c r="K32" s="100"/>
      <c r="L32" s="100"/>
      <c r="M32" s="100"/>
      <c r="N32" s="100"/>
      <c r="O32" s="100"/>
      <c r="P32" s="100"/>
      <c r="Q32" s="100">
        <f t="shared" si="0"/>
        <v>30945428.470000006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30945428.470000006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/>
      <c r="L39" s="136"/>
      <c r="M39" s="136"/>
      <c r="N39" s="136"/>
      <c r="O39" s="136"/>
      <c r="P39" s="136"/>
      <c r="Q39" s="136">
        <f t="shared" si="0"/>
        <v>766982.85999999987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766982.85999999987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/>
      <c r="L40" s="100"/>
      <c r="M40" s="100"/>
      <c r="N40" s="100"/>
      <c r="O40" s="100"/>
      <c r="P40" s="100"/>
      <c r="Q40" s="100">
        <f t="shared" si="0"/>
        <v>766982.85999999987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766982.85999999987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11956246.569999997</v>
      </c>
      <c r="F41" s="135">
        <v>15989805.640000001</v>
      </c>
      <c r="G41" s="135">
        <v>16292013.979999995</v>
      </c>
      <c r="H41" s="135">
        <v>15547067.940000001</v>
      </c>
      <c r="I41" s="135">
        <v>15035512.269999988</v>
      </c>
      <c r="J41" s="135">
        <v>16770802.4</v>
      </c>
      <c r="K41" s="135"/>
      <c r="L41" s="135"/>
      <c r="M41" s="135"/>
      <c r="N41" s="135"/>
      <c r="O41" s="135"/>
      <c r="P41" s="135"/>
      <c r="Q41" s="135">
        <f t="shared" si="0"/>
        <v>91591448.799999982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91591448.799999982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8074537.5699999984</v>
      </c>
      <c r="H42" s="136">
        <v>7824560.5899999999</v>
      </c>
      <c r="I42" s="136">
        <v>7674807.649999992</v>
      </c>
      <c r="J42" s="136">
        <v>8552255.9700000007</v>
      </c>
      <c r="K42" s="136"/>
      <c r="L42" s="136"/>
      <c r="M42" s="136"/>
      <c r="N42" s="136"/>
      <c r="O42" s="136"/>
      <c r="P42" s="136"/>
      <c r="Q42" s="136">
        <f t="shared" si="0"/>
        <v>47060676.429999985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47060676.429999985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8074537.5699999984</v>
      </c>
      <c r="H43" s="100">
        <v>7824560.5899999999</v>
      </c>
      <c r="I43" s="100">
        <v>7674807.649999992</v>
      </c>
      <c r="J43" s="100">
        <v>8552255.9700000007</v>
      </c>
      <c r="K43" s="100"/>
      <c r="L43" s="100"/>
      <c r="M43" s="100"/>
      <c r="N43" s="100"/>
      <c r="O43" s="100"/>
      <c r="P43" s="100"/>
      <c r="Q43" s="100">
        <f t="shared" si="0"/>
        <v>47060676.429999985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47060676.429999985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3062722.5500000017</v>
      </c>
      <c r="F46" s="136">
        <v>3919666.3200000008</v>
      </c>
      <c r="G46" s="136">
        <v>3924999.6099999975</v>
      </c>
      <c r="H46" s="136">
        <v>3832502.0699999994</v>
      </c>
      <c r="I46" s="136">
        <v>3638069.1499999953</v>
      </c>
      <c r="J46" s="136">
        <v>4016206.1899999985</v>
      </c>
      <c r="K46" s="136"/>
      <c r="L46" s="136"/>
      <c r="M46" s="136"/>
      <c r="N46" s="136"/>
      <c r="O46" s="136"/>
      <c r="P46" s="136"/>
      <c r="Q46" s="136">
        <f t="shared" si="0"/>
        <v>22394165.889999993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22394165.889999993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3062722.5500000017</v>
      </c>
      <c r="F47" s="100">
        <v>3919666.3200000008</v>
      </c>
      <c r="G47" s="100">
        <v>3924999.6099999975</v>
      </c>
      <c r="H47" s="100">
        <v>3832502.0699999994</v>
      </c>
      <c r="I47" s="100">
        <v>3638069.1499999953</v>
      </c>
      <c r="J47" s="100">
        <v>4016206.1899999985</v>
      </c>
      <c r="K47" s="100"/>
      <c r="L47" s="100"/>
      <c r="M47" s="100"/>
      <c r="N47" s="100"/>
      <c r="O47" s="100"/>
      <c r="P47" s="100"/>
      <c r="Q47" s="100">
        <f t="shared" si="0"/>
        <v>22394165.889999993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22394165.889999993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/>
      <c r="L48" s="136"/>
      <c r="M48" s="136"/>
      <c r="N48" s="136"/>
      <c r="O48" s="136"/>
      <c r="P48" s="136"/>
      <c r="Q48" s="136">
        <f t="shared" si="0"/>
        <v>7819808.2600000016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7819808.2600000016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/>
      <c r="L49" s="100"/>
      <c r="M49" s="100"/>
      <c r="N49" s="100"/>
      <c r="O49" s="100"/>
      <c r="P49" s="100"/>
      <c r="Q49" s="100">
        <f t="shared" si="0"/>
        <v>7819808.2600000016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7819808.2600000016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2332166.13</v>
      </c>
      <c r="G52" s="136">
        <v>2702293.7199999993</v>
      </c>
      <c r="H52" s="136">
        <v>2557236.9</v>
      </c>
      <c r="I52" s="136">
        <v>2505385.0700000003</v>
      </c>
      <c r="J52" s="136">
        <v>2655592.5700000003</v>
      </c>
      <c r="K52" s="136"/>
      <c r="L52" s="136"/>
      <c r="M52" s="136"/>
      <c r="N52" s="136"/>
      <c r="O52" s="136"/>
      <c r="P52" s="136"/>
      <c r="Q52" s="136">
        <f t="shared" si="0"/>
        <v>14316798.220000001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14316798.220000001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2332166.13</v>
      </c>
      <c r="G53" s="100">
        <v>2702293.7199999993</v>
      </c>
      <c r="H53" s="100">
        <v>2557236.9</v>
      </c>
      <c r="I53" s="100">
        <v>2505385.0700000003</v>
      </c>
      <c r="J53" s="100">
        <v>2655592.5700000003</v>
      </c>
      <c r="K53" s="100"/>
      <c r="L53" s="100"/>
      <c r="M53" s="100"/>
      <c r="N53" s="100"/>
      <c r="O53" s="100"/>
      <c r="P53" s="100"/>
      <c r="Q53" s="100">
        <f t="shared" si="0"/>
        <v>14316798.220000001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14316798.220000001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15690885.940000005</v>
      </c>
      <c r="G54" s="135">
        <v>24936682.609999999</v>
      </c>
      <c r="H54" s="135">
        <v>27441776.630000003</v>
      </c>
      <c r="I54" s="135">
        <v>16796894.16</v>
      </c>
      <c r="J54" s="135">
        <v>20843876.32</v>
      </c>
      <c r="K54" s="135"/>
      <c r="L54" s="135"/>
      <c r="M54" s="135"/>
      <c r="N54" s="135"/>
      <c r="O54" s="135"/>
      <c r="P54" s="135"/>
      <c r="Q54" s="135">
        <f t="shared" si="0"/>
        <v>111192585.49000001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111192585.49000001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2142883.2800000017</v>
      </c>
      <c r="G55" s="136">
        <v>2350308.0100000007</v>
      </c>
      <c r="H55" s="136">
        <v>5141658.4699999988</v>
      </c>
      <c r="I55" s="136">
        <v>5981622.3899999997</v>
      </c>
      <c r="J55" s="136">
        <v>4209177.1300000008</v>
      </c>
      <c r="K55" s="136"/>
      <c r="L55" s="136"/>
      <c r="M55" s="136"/>
      <c r="N55" s="136"/>
      <c r="O55" s="136"/>
      <c r="P55" s="136"/>
      <c r="Q55" s="136">
        <f t="shared" si="0"/>
        <v>21517391.030000001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21517391.030000001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2142883.2800000017</v>
      </c>
      <c r="G56" s="100">
        <v>2350308.0100000007</v>
      </c>
      <c r="H56" s="100">
        <v>5141658.4699999988</v>
      </c>
      <c r="I56" s="100">
        <v>5981622.3899999997</v>
      </c>
      <c r="J56" s="100">
        <v>4209177.1300000008</v>
      </c>
      <c r="K56" s="100"/>
      <c r="L56" s="100"/>
      <c r="M56" s="100"/>
      <c r="N56" s="100"/>
      <c r="O56" s="100"/>
      <c r="P56" s="100"/>
      <c r="Q56" s="100">
        <f t="shared" si="0"/>
        <v>21517391.030000001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21517391.030000001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/>
      <c r="L58" s="136"/>
      <c r="M58" s="136"/>
      <c r="N58" s="136"/>
      <c r="O58" s="136"/>
      <c r="P58" s="136"/>
      <c r="Q58" s="136">
        <f t="shared" si="0"/>
        <v>14696788.010000002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14696788.010000002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/>
      <c r="L59" s="100"/>
      <c r="M59" s="100"/>
      <c r="N59" s="100"/>
      <c r="O59" s="100"/>
      <c r="P59" s="100"/>
      <c r="Q59" s="100">
        <f t="shared" si="0"/>
        <v>14444286.700000001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14444286.700000001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/>
      <c r="L60" s="100"/>
      <c r="M60" s="100"/>
      <c r="N60" s="100"/>
      <c r="O60" s="100"/>
      <c r="P60" s="100"/>
      <c r="Q60" s="100">
        <f t="shared" si="0"/>
        <v>119543.67999999999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119543.67999999999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/>
      <c r="L61" s="100"/>
      <c r="M61" s="100"/>
      <c r="N61" s="100"/>
      <c r="O61" s="100"/>
      <c r="P61" s="100"/>
      <c r="Q61" s="100">
        <f t="shared" si="0"/>
        <v>132957.62999999998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132957.62999999998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/>
      <c r="L62" s="136"/>
      <c r="M62" s="136"/>
      <c r="N62" s="136"/>
      <c r="O62" s="136"/>
      <c r="P62" s="136"/>
      <c r="Q62" s="136">
        <f t="shared" si="0"/>
        <v>80271.609999999986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80271.609999999986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/>
      <c r="L64" s="100"/>
      <c r="M64" s="100"/>
      <c r="N64" s="100"/>
      <c r="O64" s="100"/>
      <c r="P64" s="100"/>
      <c r="Q64" s="100">
        <f t="shared" si="0"/>
        <v>80271.609999999986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80271.609999999986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/>
      <c r="L69" s="136"/>
      <c r="M69" s="136"/>
      <c r="N69" s="136"/>
      <c r="O69" s="136"/>
      <c r="P69" s="136"/>
      <c r="Q69" s="136">
        <f t="shared" si="0"/>
        <v>406759.32000000007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406759.32000000007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/>
      <c r="L72" s="100"/>
      <c r="M72" s="100"/>
      <c r="N72" s="100"/>
      <c r="O72" s="100"/>
      <c r="P72" s="100"/>
      <c r="Q72" s="100">
        <f t="shared" si="1"/>
        <v>406759.32000000007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406759.32000000007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/>
      <c r="L73" s="136"/>
      <c r="M73" s="136"/>
      <c r="N73" s="136"/>
      <c r="O73" s="136"/>
      <c r="P73" s="136"/>
      <c r="Q73" s="136">
        <f t="shared" si="1"/>
        <v>53959487.329999998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53959487.329999998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/>
      <c r="L74" s="100"/>
      <c r="M74" s="100"/>
      <c r="N74" s="100"/>
      <c r="O74" s="100"/>
      <c r="P74" s="100"/>
      <c r="Q74" s="100">
        <f t="shared" si="1"/>
        <v>42758131.150000006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42758131.150000006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/>
      <c r="L75" s="100"/>
      <c r="M75" s="100"/>
      <c r="N75" s="100"/>
      <c r="O75" s="100"/>
      <c r="P75" s="100"/>
      <c r="Q75" s="100">
        <f t="shared" si="1"/>
        <v>1079627.2899999996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1079627.2899999996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/>
      <c r="L76" s="100"/>
      <c r="M76" s="100"/>
      <c r="N76" s="100"/>
      <c r="O76" s="100"/>
      <c r="P76" s="100"/>
      <c r="Q76" s="100">
        <f t="shared" si="1"/>
        <v>8935197.7000000011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8935197.7000000011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/>
      <c r="L77" s="100"/>
      <c r="M77" s="100"/>
      <c r="N77" s="100"/>
      <c r="O77" s="100"/>
      <c r="P77" s="100"/>
      <c r="Q77" s="100">
        <f t="shared" si="1"/>
        <v>1186531.19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1186531.19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/>
      <c r="L79" s="136"/>
      <c r="M79" s="136"/>
      <c r="N79" s="136"/>
      <c r="O79" s="136"/>
      <c r="P79" s="136"/>
      <c r="Q79" s="136">
        <f t="shared" si="1"/>
        <v>9356858.1600000001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9356858.1600000001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/>
      <c r="L80" s="100"/>
      <c r="M80" s="100"/>
      <c r="N80" s="100"/>
      <c r="O80" s="100"/>
      <c r="P80" s="100"/>
      <c r="Q80" s="100">
        <f t="shared" si="1"/>
        <v>9356858.1600000001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9356858.1600000001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/>
      <c r="L81" s="136"/>
      <c r="M81" s="136"/>
      <c r="N81" s="136"/>
      <c r="O81" s="136"/>
      <c r="P81" s="136"/>
      <c r="Q81" s="136">
        <f t="shared" si="1"/>
        <v>7399851.75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7399851.75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/>
      <c r="L84" s="100"/>
      <c r="M84" s="100"/>
      <c r="N84" s="100"/>
      <c r="O84" s="100"/>
      <c r="P84" s="100"/>
      <c r="Q84" s="100">
        <f t="shared" si="1"/>
        <v>3051388.09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3051388.09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/>
      <c r="L85" s="100"/>
      <c r="M85" s="100"/>
      <c r="N85" s="100"/>
      <c r="O85" s="100"/>
      <c r="P85" s="100"/>
      <c r="Q85" s="100">
        <f t="shared" si="1"/>
        <v>4348463.66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4348463.66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/>
      <c r="L86" s="136"/>
      <c r="M86" s="136"/>
      <c r="N86" s="136"/>
      <c r="O86" s="136"/>
      <c r="P86" s="136"/>
      <c r="Q86" s="136">
        <f t="shared" si="1"/>
        <v>3657543.0700000003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3657543.0700000003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/>
      <c r="L88" s="100"/>
      <c r="M88" s="100"/>
      <c r="N88" s="100"/>
      <c r="O88" s="100"/>
      <c r="P88" s="100"/>
      <c r="Q88" s="100">
        <f t="shared" si="1"/>
        <v>3396574.5600000005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3396574.5600000005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/>
      <c r="L93" s="100"/>
      <c r="M93" s="100"/>
      <c r="N93" s="100"/>
      <c r="O93" s="100"/>
      <c r="P93" s="100"/>
      <c r="Q93" s="100">
        <f t="shared" si="1"/>
        <v>260968.50999999998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260968.50999999998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/>
      <c r="L94" s="136"/>
      <c r="M94" s="136"/>
      <c r="N94" s="136"/>
      <c r="O94" s="136"/>
      <c r="P94" s="136"/>
      <c r="Q94" s="136">
        <f t="shared" si="1"/>
        <v>117635.20999999999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117635.20999999999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/>
      <c r="L95" s="100"/>
      <c r="M95" s="100"/>
      <c r="N95" s="100"/>
      <c r="O95" s="100"/>
      <c r="P95" s="100"/>
      <c r="Q95" s="100">
        <f t="shared" si="1"/>
        <v>117635.20999999999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117635.20999999999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/>
      <c r="L96" s="135"/>
      <c r="M96" s="135"/>
      <c r="N96" s="135"/>
      <c r="O96" s="135"/>
      <c r="P96" s="135"/>
      <c r="Q96" s="135">
        <f t="shared" si="1"/>
        <v>9307384.6300000008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9307384.6300000008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/>
      <c r="L107" s="136"/>
      <c r="M107" s="136"/>
      <c r="N107" s="136"/>
      <c r="O107" s="136"/>
      <c r="P107" s="136"/>
      <c r="Q107" s="136">
        <f t="shared" si="1"/>
        <v>9307384.6300000008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9307384.6300000008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/>
      <c r="L108" s="100"/>
      <c r="M108" s="100"/>
      <c r="N108" s="100"/>
      <c r="O108" s="100"/>
      <c r="P108" s="100"/>
      <c r="Q108" s="100">
        <f t="shared" si="1"/>
        <v>9307384.6300000008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9307384.6300000008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/>
      <c r="L109" s="135"/>
      <c r="M109" s="135"/>
      <c r="N109" s="135"/>
      <c r="O109" s="135"/>
      <c r="P109" s="135"/>
      <c r="Q109" s="135">
        <f t="shared" si="1"/>
        <v>2651926.2500000005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2651926.2500000005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/>
      <c r="L120" s="136"/>
      <c r="M120" s="136"/>
      <c r="N120" s="136"/>
      <c r="O120" s="136"/>
      <c r="P120" s="136"/>
      <c r="Q120" s="136">
        <f t="shared" si="1"/>
        <v>2651926.2500000005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2651926.2500000005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/>
      <c r="L121" s="100"/>
      <c r="M121" s="100"/>
      <c r="N121" s="100"/>
      <c r="O121" s="100"/>
      <c r="P121" s="100"/>
      <c r="Q121" s="100">
        <f t="shared" si="1"/>
        <v>2651926.2500000005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2651926.2500000005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17880540.079999998</v>
      </c>
      <c r="F122" s="135">
        <v>37733646.860000007</v>
      </c>
      <c r="G122" s="135">
        <v>38636105.989999995</v>
      </c>
      <c r="H122" s="135">
        <v>38645965.640000008</v>
      </c>
      <c r="I122" s="135">
        <v>34427991.469999999</v>
      </c>
      <c r="J122" s="135">
        <v>36776692.13000001</v>
      </c>
      <c r="K122" s="135"/>
      <c r="L122" s="135"/>
      <c r="M122" s="135"/>
      <c r="N122" s="135"/>
      <c r="O122" s="135"/>
      <c r="P122" s="135"/>
      <c r="Q122" s="135">
        <f t="shared" si="1"/>
        <v>204100942.17000002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204100942.17000002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17211335.559999999</v>
      </c>
      <c r="F137" s="136">
        <v>37150373.410000004</v>
      </c>
      <c r="G137" s="136">
        <v>36056785.389999993</v>
      </c>
      <c r="H137" s="136">
        <v>36247487.770000011</v>
      </c>
      <c r="I137" s="136">
        <v>33914737.879999995</v>
      </c>
      <c r="J137" s="136">
        <v>35029838.980000012</v>
      </c>
      <c r="K137" s="136"/>
      <c r="L137" s="136"/>
      <c r="M137" s="136"/>
      <c r="N137" s="136"/>
      <c r="O137" s="136"/>
      <c r="P137" s="136"/>
      <c r="Q137" s="136">
        <f t="shared" si="2"/>
        <v>195610558.99000001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195610558.99000001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17211335.559999999</v>
      </c>
      <c r="F138" s="100">
        <v>37150373.410000004</v>
      </c>
      <c r="G138" s="100">
        <v>36056785.389999993</v>
      </c>
      <c r="H138" s="100">
        <v>36247487.770000011</v>
      </c>
      <c r="I138" s="100">
        <v>33914737.879999995</v>
      </c>
      <c r="J138" s="100">
        <v>35029838.980000012</v>
      </c>
      <c r="K138" s="100"/>
      <c r="L138" s="100"/>
      <c r="M138" s="100"/>
      <c r="N138" s="100"/>
      <c r="O138" s="100"/>
      <c r="P138" s="100"/>
      <c r="Q138" s="100">
        <f t="shared" si="2"/>
        <v>195610558.99000001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195610558.99000001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/>
      <c r="L139" s="136"/>
      <c r="M139" s="136"/>
      <c r="N139" s="136"/>
      <c r="O139" s="136"/>
      <c r="P139" s="136"/>
      <c r="Q139" s="136">
        <f t="shared" si="2"/>
        <v>5349004.25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5349004.25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/>
      <c r="L140" s="100"/>
      <c r="M140" s="100"/>
      <c r="N140" s="100"/>
      <c r="O140" s="100"/>
      <c r="P140" s="100"/>
      <c r="Q140" s="100">
        <f t="shared" si="2"/>
        <v>5349004.25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5349004.25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/>
      <c r="L141" s="136"/>
      <c r="M141" s="136"/>
      <c r="N141" s="136"/>
      <c r="O141" s="136"/>
      <c r="P141" s="136"/>
      <c r="Q141" s="136">
        <f t="shared" si="2"/>
        <v>3141378.9299999997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3141378.9299999997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/>
      <c r="L142" s="100"/>
      <c r="M142" s="100"/>
      <c r="N142" s="100"/>
      <c r="O142" s="100"/>
      <c r="P142" s="100"/>
      <c r="Q142" s="100">
        <f t="shared" si="2"/>
        <v>3141378.9299999997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3141378.9299999997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2821188.5599999987</v>
      </c>
      <c r="K143" s="135"/>
      <c r="L143" s="135"/>
      <c r="M143" s="135"/>
      <c r="N143" s="135"/>
      <c r="O143" s="135"/>
      <c r="P143" s="135"/>
      <c r="Q143" s="135">
        <f t="shared" si="2"/>
        <v>17778634.899999999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17778634.899999999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/>
      <c r="L144" s="136"/>
      <c r="M144" s="136"/>
      <c r="N144" s="136"/>
      <c r="O144" s="136"/>
      <c r="P144" s="136"/>
      <c r="Q144" s="136">
        <f t="shared" si="2"/>
        <v>5134437.8099999996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5134437.8099999996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/>
      <c r="L145" s="100"/>
      <c r="M145" s="100"/>
      <c r="N145" s="100"/>
      <c r="O145" s="100"/>
      <c r="P145" s="100"/>
      <c r="Q145" s="100">
        <f t="shared" si="2"/>
        <v>5134437.8099999996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5134437.8099999996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1784454.3199999989</v>
      </c>
      <c r="K146" s="136"/>
      <c r="L146" s="136"/>
      <c r="M146" s="136"/>
      <c r="N146" s="136"/>
      <c r="O146" s="136"/>
      <c r="P146" s="136"/>
      <c r="Q146" s="136">
        <f t="shared" si="2"/>
        <v>8563731.7599999979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8563731.7599999979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1784454.3199999989</v>
      </c>
      <c r="K147" s="100"/>
      <c r="L147" s="100"/>
      <c r="M147" s="100"/>
      <c r="N147" s="100"/>
      <c r="O147" s="100"/>
      <c r="P147" s="100"/>
      <c r="Q147" s="100">
        <f t="shared" si="2"/>
        <v>8563731.7599999979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8563731.7599999979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/>
      <c r="L152" s="136"/>
      <c r="M152" s="136"/>
      <c r="N152" s="136"/>
      <c r="O152" s="136"/>
      <c r="P152" s="136"/>
      <c r="Q152" s="136">
        <f t="shared" si="2"/>
        <v>13254.550000000001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13254.550000000001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/>
      <c r="L153" s="100"/>
      <c r="M153" s="100"/>
      <c r="N153" s="100"/>
      <c r="O153" s="100"/>
      <c r="P153" s="100"/>
      <c r="Q153" s="100">
        <f t="shared" si="2"/>
        <v>13254.550000000001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13254.550000000001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732803.14</v>
      </c>
      <c r="K154" s="136"/>
      <c r="L154" s="136"/>
      <c r="M154" s="136"/>
      <c r="N154" s="136"/>
      <c r="O154" s="136"/>
      <c r="P154" s="136"/>
      <c r="Q154" s="136">
        <f t="shared" si="2"/>
        <v>4067210.7800000007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4067210.7800000007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732803.14</v>
      </c>
      <c r="K155" s="100"/>
      <c r="L155" s="100"/>
      <c r="M155" s="100"/>
      <c r="N155" s="100"/>
      <c r="O155" s="100"/>
      <c r="P155" s="100"/>
      <c r="Q155" s="100">
        <f t="shared" si="2"/>
        <v>4067210.7800000007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4067210.7800000007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16294069.669999998</v>
      </c>
      <c r="F156" s="135">
        <v>24020664.93</v>
      </c>
      <c r="G156" s="135">
        <v>28304941.080000002</v>
      </c>
      <c r="H156" s="135">
        <v>25737854.240000002</v>
      </c>
      <c r="I156" s="135">
        <v>26464972.890000001</v>
      </c>
      <c r="J156" s="135">
        <v>25663784.450000003</v>
      </c>
      <c r="K156" s="135"/>
      <c r="L156" s="135"/>
      <c r="M156" s="135"/>
      <c r="N156" s="135"/>
      <c r="O156" s="135"/>
      <c r="P156" s="135"/>
      <c r="Q156" s="135">
        <f t="shared" si="2"/>
        <v>146486287.25999999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146486287.25999999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/>
      <c r="L157" s="136"/>
      <c r="M157" s="136"/>
      <c r="N157" s="136"/>
      <c r="O157" s="136"/>
      <c r="P157" s="136"/>
      <c r="Q157" s="136">
        <f t="shared" si="2"/>
        <v>79664631.810000017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79664631.810000017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/>
      <c r="L158" s="100"/>
      <c r="M158" s="100"/>
      <c r="N158" s="100"/>
      <c r="O158" s="100"/>
      <c r="P158" s="100"/>
      <c r="Q158" s="100">
        <f t="shared" si="2"/>
        <v>19044173.969999999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19044173.969999999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/>
      <c r="L159" s="100"/>
      <c r="M159" s="100"/>
      <c r="N159" s="100"/>
      <c r="O159" s="100"/>
      <c r="P159" s="100"/>
      <c r="Q159" s="100">
        <f t="shared" si="2"/>
        <v>60620457.840000018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60620457.840000018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/>
      <c r="L160" s="136"/>
      <c r="M160" s="136"/>
      <c r="N160" s="136"/>
      <c r="O160" s="136"/>
      <c r="P160" s="136"/>
      <c r="Q160" s="136">
        <f t="shared" si="2"/>
        <v>24560520.630000003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24560520.630000003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/>
      <c r="L162" s="100"/>
      <c r="M162" s="100"/>
      <c r="N162" s="100"/>
      <c r="O162" s="100"/>
      <c r="P162" s="100"/>
      <c r="Q162" s="100">
        <f t="shared" si="2"/>
        <v>24560520.630000003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24560520.630000003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/>
      <c r="L165" s="136"/>
      <c r="M165" s="136"/>
      <c r="N165" s="136"/>
      <c r="O165" s="136"/>
      <c r="P165" s="136"/>
      <c r="Q165" s="136">
        <f t="shared" si="2"/>
        <v>19424504.259999998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19424504.259999998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/>
      <c r="L166" s="100"/>
      <c r="M166" s="100"/>
      <c r="N166" s="100"/>
      <c r="O166" s="100"/>
      <c r="P166" s="100"/>
      <c r="Q166" s="100">
        <f t="shared" si="2"/>
        <v>19127474.100000001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19127474.100000001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/>
      <c r="L167" s="100"/>
      <c r="M167" s="100"/>
      <c r="N167" s="100"/>
      <c r="O167" s="100"/>
      <c r="P167" s="100"/>
      <c r="Q167" s="100">
        <f t="shared" si="2"/>
        <v>297030.15999999997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297030.15999999997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/>
      <c r="L170" s="136"/>
      <c r="M170" s="136"/>
      <c r="N170" s="136"/>
      <c r="O170" s="136"/>
      <c r="P170" s="136"/>
      <c r="Q170" s="136">
        <f t="shared" si="2"/>
        <v>17794913.969999999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17794913.969999999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/>
      <c r="L171" s="100"/>
      <c r="M171" s="100"/>
      <c r="N171" s="100"/>
      <c r="O171" s="100"/>
      <c r="P171" s="100"/>
      <c r="Q171" s="100">
        <f t="shared" si="2"/>
        <v>17794913.969999999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17794913.969999999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316295.36999999988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601669.47</v>
      </c>
      <c r="J174" s="136">
        <v>1559388.4</v>
      </c>
      <c r="K174" s="136"/>
      <c r="L174" s="136"/>
      <c r="M174" s="136"/>
      <c r="N174" s="136"/>
      <c r="O174" s="136"/>
      <c r="P174" s="136"/>
      <c r="Q174" s="136">
        <f t="shared" si="2"/>
        <v>5041716.59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5041716.59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316295.36999999988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601669.47</v>
      </c>
      <c r="J175" s="100">
        <v>1559388.4</v>
      </c>
      <c r="K175" s="100"/>
      <c r="L175" s="100"/>
      <c r="M175" s="100"/>
      <c r="N175" s="100"/>
      <c r="O175" s="100"/>
      <c r="P175" s="100"/>
      <c r="Q175" s="100">
        <f t="shared" si="2"/>
        <v>5041716.59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5041716.59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70353750.590000004</v>
      </c>
      <c r="F176" s="135">
        <v>85877705.989999995</v>
      </c>
      <c r="G176" s="135">
        <v>86860509.429999992</v>
      </c>
      <c r="H176" s="135">
        <v>87091531.549999982</v>
      </c>
      <c r="I176" s="135">
        <v>85286481.329999983</v>
      </c>
      <c r="J176" s="135">
        <v>87463868.119999945</v>
      </c>
      <c r="K176" s="135"/>
      <c r="L176" s="135"/>
      <c r="M176" s="135"/>
      <c r="N176" s="135"/>
      <c r="O176" s="135"/>
      <c r="P176" s="135"/>
      <c r="Q176" s="135">
        <f t="shared" si="2"/>
        <v>502933847.00999987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502933847.00999987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50196381.689999998</v>
      </c>
      <c r="F180" s="136">
        <v>60762757.430000007</v>
      </c>
      <c r="G180" s="136">
        <v>61528035.5</v>
      </c>
      <c r="H180" s="136">
        <v>61514675.419999994</v>
      </c>
      <c r="I180" s="136">
        <v>61238391.089999989</v>
      </c>
      <c r="J180" s="136">
        <v>62314874.899999946</v>
      </c>
      <c r="K180" s="136"/>
      <c r="L180" s="136"/>
      <c r="M180" s="136"/>
      <c r="N180" s="136"/>
      <c r="O180" s="136"/>
      <c r="P180" s="136"/>
      <c r="Q180" s="136">
        <f t="shared" si="2"/>
        <v>357555116.02999997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357555116.02999997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50196381.689999998</v>
      </c>
      <c r="F181" s="100">
        <v>60762757.430000007</v>
      </c>
      <c r="G181" s="100">
        <v>61528035.5</v>
      </c>
      <c r="H181" s="100">
        <v>61514675.419999994</v>
      </c>
      <c r="I181" s="100">
        <v>61238391.089999989</v>
      </c>
      <c r="J181" s="100">
        <v>62314874.899999946</v>
      </c>
      <c r="K181" s="100"/>
      <c r="L181" s="100"/>
      <c r="M181" s="100"/>
      <c r="N181" s="100"/>
      <c r="O181" s="100"/>
      <c r="P181" s="100"/>
      <c r="Q181" s="100">
        <f t="shared" si="2"/>
        <v>357555116.02999997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357555116.02999997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5903367.0899999915</v>
      </c>
      <c r="H186" s="136">
        <v>4697367.4800000004</v>
      </c>
      <c r="I186" s="136">
        <v>4387795.1299999962</v>
      </c>
      <c r="J186" s="136">
        <v>5207660.1799999978</v>
      </c>
      <c r="K186" s="136"/>
      <c r="L186" s="136"/>
      <c r="M186" s="136"/>
      <c r="N186" s="136"/>
      <c r="O186" s="136"/>
      <c r="P186" s="136"/>
      <c r="Q186" s="136">
        <f t="shared" si="2"/>
        <v>27325393.62999998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27325393.62999998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5903367.0899999915</v>
      </c>
      <c r="H187" s="100">
        <v>4697367.4800000004</v>
      </c>
      <c r="I187" s="100">
        <v>4387795.1299999962</v>
      </c>
      <c r="J187" s="100">
        <v>5207660.1799999978</v>
      </c>
      <c r="K187" s="100"/>
      <c r="L187" s="100"/>
      <c r="M187" s="100"/>
      <c r="N187" s="100"/>
      <c r="O187" s="100"/>
      <c r="P187" s="100"/>
      <c r="Q187" s="100">
        <f t="shared" si="2"/>
        <v>27325393.62999998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27325393.62999998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/>
      <c r="L190" s="136"/>
      <c r="M190" s="136"/>
      <c r="N190" s="136"/>
      <c r="O190" s="136"/>
      <c r="P190" s="136"/>
      <c r="Q190" s="136">
        <f t="shared" si="2"/>
        <v>733363.51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733363.51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/>
      <c r="L191" s="100"/>
      <c r="M191" s="100"/>
      <c r="N191" s="100"/>
      <c r="O191" s="100"/>
      <c r="P191" s="100"/>
      <c r="Q191" s="100">
        <f t="shared" si="2"/>
        <v>733363.51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733363.51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/>
      <c r="L194" s="136"/>
      <c r="M194" s="136"/>
      <c r="N194" s="136"/>
      <c r="O194" s="136"/>
      <c r="P194" s="136"/>
      <c r="Q194" s="136">
        <f t="shared" si="2"/>
        <v>117319973.84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117319973.84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/>
      <c r="L195" s="100"/>
      <c r="M195" s="100"/>
      <c r="N195" s="100"/>
      <c r="O195" s="100"/>
      <c r="P195" s="100"/>
      <c r="Q195" s="100">
        <f t="shared" si="2"/>
        <v>117319973.84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117319973.84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220549624.65500003</v>
      </c>
      <c r="F204" s="96">
        <v>240827035.125</v>
      </c>
      <c r="G204" s="96">
        <v>298713109.98500001</v>
      </c>
      <c r="H204" s="96">
        <v>366263013.08500004</v>
      </c>
      <c r="I204" s="96">
        <v>297850653.23500001</v>
      </c>
      <c r="J204" s="96">
        <v>288578204.78500009</v>
      </c>
      <c r="K204" s="96">
        <v>301315311.41500008</v>
      </c>
      <c r="L204" s="96">
        <v>239873123.24500003</v>
      </c>
      <c r="M204" s="96">
        <v>288322330.47500002</v>
      </c>
      <c r="N204" s="96">
        <v>264260569.02499998</v>
      </c>
      <c r="O204" s="96">
        <v>319040780.38500005</v>
      </c>
      <c r="P204" s="96">
        <v>352772023.45500004</v>
      </c>
      <c r="Q204" s="96">
        <v>3478365778.8700004</v>
      </c>
      <c r="R204" s="97"/>
      <c r="T204" s="95"/>
      <c r="U204" s="96">
        <f>SUM(U205:U392)</f>
        <v>5138344922.6100016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65335314.540000007</v>
      </c>
      <c r="F205" s="135">
        <v>29239683.370000005</v>
      </c>
      <c r="G205" s="135">
        <v>91584358.159999996</v>
      </c>
      <c r="H205" s="135">
        <v>164401494.68999997</v>
      </c>
      <c r="I205" s="135">
        <v>93944408.489999995</v>
      </c>
      <c r="J205" s="135">
        <v>79521423.129999995</v>
      </c>
      <c r="K205" s="135">
        <v>74472633.719999984</v>
      </c>
      <c r="L205" s="135">
        <v>30530648.090000004</v>
      </c>
      <c r="M205" s="135">
        <v>68866294.560000002</v>
      </c>
      <c r="N205" s="135">
        <v>50603004.470000006</v>
      </c>
      <c r="O205" s="135">
        <v>84064110.170000002</v>
      </c>
      <c r="P205" s="135">
        <v>100221000.25000001</v>
      </c>
      <c r="Q205" s="135">
        <v>932784373.63999999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524026682.38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49831412.25</v>
      </c>
      <c r="F206" s="136">
        <v>21982023.82</v>
      </c>
      <c r="G206" s="136">
        <v>79513473.950000003</v>
      </c>
      <c r="H206" s="136">
        <v>135949834.16999996</v>
      </c>
      <c r="I206" s="136">
        <v>72960274.579999998</v>
      </c>
      <c r="J206" s="136">
        <v>70592292.780000001</v>
      </c>
      <c r="K206" s="136">
        <v>64762067.899999976</v>
      </c>
      <c r="L206" s="136">
        <v>24804192.580000002</v>
      </c>
      <c r="M206" s="136">
        <v>59312579.719999999</v>
      </c>
      <c r="N206" s="136">
        <v>31155256.800000004</v>
      </c>
      <c r="O206" s="136">
        <v>68786370.520000011</v>
      </c>
      <c r="P206" s="136">
        <v>70466294.450000018</v>
      </c>
      <c r="Q206" s="136">
        <v>750116073.51999986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430829311.54999995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2555268.3499999978</v>
      </c>
      <c r="F207" s="100">
        <v>3001225.1999999974</v>
      </c>
      <c r="G207" s="100">
        <v>2773454.3499999978</v>
      </c>
      <c r="H207" s="100">
        <v>2798490.9999999977</v>
      </c>
      <c r="I207" s="100">
        <v>2721697.2199999979</v>
      </c>
      <c r="J207" s="100">
        <v>2820349.1699999981</v>
      </c>
      <c r="K207" s="100">
        <v>2543735.569999997</v>
      </c>
      <c r="L207" s="100">
        <v>2601763.6599999983</v>
      </c>
      <c r="M207" s="100">
        <v>2446672.5099999984</v>
      </c>
      <c r="N207" s="100">
        <v>2562240.6099999989</v>
      </c>
      <c r="O207" s="100">
        <v>2356012.7200000016</v>
      </c>
      <c r="P207" s="100">
        <v>2771844.9300000011</v>
      </c>
      <c r="Q207" s="100">
        <v>31952755.28999998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16670485.289999988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45247007.170000002</v>
      </c>
      <c r="F208" s="100">
        <v>17055356.640000001</v>
      </c>
      <c r="G208" s="100">
        <v>74814431.980000004</v>
      </c>
      <c r="H208" s="100">
        <v>131229076.46999997</v>
      </c>
      <c r="I208" s="100">
        <v>68496735.599999994</v>
      </c>
      <c r="J208" s="100">
        <v>65777751.269999996</v>
      </c>
      <c r="K208" s="100">
        <v>60456713.059999973</v>
      </c>
      <c r="L208" s="100">
        <v>20453648.380000003</v>
      </c>
      <c r="M208" s="100">
        <v>55175871.019999996</v>
      </c>
      <c r="N208" s="100">
        <v>26572427.82</v>
      </c>
      <c r="O208" s="100">
        <v>64741097.090000004</v>
      </c>
      <c r="P208" s="100">
        <v>65312596.400000013</v>
      </c>
      <c r="Q208" s="100">
        <v>695332712.89999998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402620359.13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2029136.730000003</v>
      </c>
      <c r="F209" s="100">
        <v>1925441.9800000028</v>
      </c>
      <c r="G209" s="100">
        <v>1925587.6200000027</v>
      </c>
      <c r="H209" s="100">
        <v>1922266.700000003</v>
      </c>
      <c r="I209" s="100">
        <v>1741841.760000003</v>
      </c>
      <c r="J209" s="100">
        <v>1994192.3400000029</v>
      </c>
      <c r="K209" s="100">
        <v>1761619.2700000033</v>
      </c>
      <c r="L209" s="100">
        <v>1748780.5400000033</v>
      </c>
      <c r="M209" s="100">
        <v>1690036.1900000034</v>
      </c>
      <c r="N209" s="100">
        <v>2020588.3700000034</v>
      </c>
      <c r="O209" s="100">
        <v>1689260.7100000035</v>
      </c>
      <c r="P209" s="100">
        <v>2381853.1200000029</v>
      </c>
      <c r="Q209" s="100">
        <v>22830605.330000035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11538467.130000018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6510607.3299999991</v>
      </c>
      <c r="F213" s="136">
        <v>2313367.8499999996</v>
      </c>
      <c r="G213" s="136">
        <v>3843624.419999999</v>
      </c>
      <c r="H213" s="136">
        <v>1292718.3099999998</v>
      </c>
      <c r="I213" s="136">
        <v>1313025.8599999999</v>
      </c>
      <c r="J213" s="136">
        <v>1758804.3900000001</v>
      </c>
      <c r="K213" s="136">
        <v>1146508.56</v>
      </c>
      <c r="L213" s="136">
        <v>1153143.3999999999</v>
      </c>
      <c r="M213" s="136">
        <v>2623157.9200000009</v>
      </c>
      <c r="N213" s="136">
        <v>1192196.19</v>
      </c>
      <c r="O213" s="136">
        <v>1187414.77</v>
      </c>
      <c r="P213" s="136">
        <v>1988509.4200000009</v>
      </c>
      <c r="Q213" s="136">
        <v>26323078.419999998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17032148.159999996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278729.58000000007</v>
      </c>
      <c r="F214" s="100">
        <v>309308.20000000007</v>
      </c>
      <c r="G214" s="100">
        <v>285295.94000000006</v>
      </c>
      <c r="H214" s="100">
        <v>297004.65000000002</v>
      </c>
      <c r="I214" s="100">
        <v>296304.58</v>
      </c>
      <c r="J214" s="100">
        <v>279810.18000000005</v>
      </c>
      <c r="K214" s="100">
        <v>277339.35000000003</v>
      </c>
      <c r="L214" s="100">
        <v>275640.58000000007</v>
      </c>
      <c r="M214" s="100">
        <v>275821.92000000004</v>
      </c>
      <c r="N214" s="100">
        <v>275741.92000000004</v>
      </c>
      <c r="O214" s="100">
        <v>275741.92000000004</v>
      </c>
      <c r="P214" s="100">
        <v>275735.09000000003</v>
      </c>
      <c r="Q214" s="100">
        <v>3402473.91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1746453.1300000004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5692151.7299999995</v>
      </c>
      <c r="F215" s="100">
        <v>1459913.6300000001</v>
      </c>
      <c r="G215" s="100">
        <v>642106.79</v>
      </c>
      <c r="H215" s="100">
        <v>358871.89999999991</v>
      </c>
      <c r="I215" s="100">
        <v>440242.17999999993</v>
      </c>
      <c r="J215" s="100">
        <v>325333.69999999995</v>
      </c>
      <c r="K215" s="100">
        <v>319230.93999999994</v>
      </c>
      <c r="L215" s="100">
        <v>316852.40999999992</v>
      </c>
      <c r="M215" s="100">
        <v>294961.54999999993</v>
      </c>
      <c r="N215" s="100">
        <v>296138.07</v>
      </c>
      <c r="O215" s="100">
        <v>291042.39999999997</v>
      </c>
      <c r="P215" s="100">
        <v>296046.44</v>
      </c>
      <c r="Q215" s="100">
        <v>10732891.739999998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8918619.9299999978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539726.0199999999</v>
      </c>
      <c r="F216" s="100">
        <v>544146.01999999979</v>
      </c>
      <c r="G216" s="100">
        <v>2916221.689999999</v>
      </c>
      <c r="H216" s="100">
        <v>636841.75999999989</v>
      </c>
      <c r="I216" s="100">
        <v>576479.1</v>
      </c>
      <c r="J216" s="100">
        <v>1153660.5100000002</v>
      </c>
      <c r="K216" s="100">
        <v>549938.27000000014</v>
      </c>
      <c r="L216" s="100">
        <v>560650.40999999992</v>
      </c>
      <c r="M216" s="100">
        <v>2052374.4500000009</v>
      </c>
      <c r="N216" s="100">
        <v>620316.20000000007</v>
      </c>
      <c r="O216" s="100">
        <v>620630.44999999995</v>
      </c>
      <c r="P216" s="100">
        <v>1416727.8900000008</v>
      </c>
      <c r="Q216" s="100">
        <v>12187712.769999998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6367075.0999999978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641806.52</v>
      </c>
      <c r="F217" s="136">
        <v>687549.21000000008</v>
      </c>
      <c r="G217" s="136">
        <v>725964.06</v>
      </c>
      <c r="H217" s="136">
        <v>734059.21000000008</v>
      </c>
      <c r="I217" s="136">
        <v>4517956.25</v>
      </c>
      <c r="J217" s="136">
        <v>819832.04999999981</v>
      </c>
      <c r="K217" s="136">
        <v>745415.92999999993</v>
      </c>
      <c r="L217" s="136">
        <v>634823.01000000013</v>
      </c>
      <c r="M217" s="136">
        <v>935415.87999999989</v>
      </c>
      <c r="N217" s="136">
        <v>775103.12999999989</v>
      </c>
      <c r="O217" s="136">
        <v>735707.58</v>
      </c>
      <c r="P217" s="136">
        <v>835131.58000000019</v>
      </c>
      <c r="Q217" s="136">
        <v>12788764.41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8127167.2999999998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641806.52</v>
      </c>
      <c r="F218" s="100">
        <v>687549.21000000008</v>
      </c>
      <c r="G218" s="100">
        <v>725964.06</v>
      </c>
      <c r="H218" s="100">
        <v>734059.21000000008</v>
      </c>
      <c r="I218" s="100">
        <v>4517956.25</v>
      </c>
      <c r="J218" s="100">
        <v>819832.04999999981</v>
      </c>
      <c r="K218" s="100">
        <v>745415.92999999993</v>
      </c>
      <c r="L218" s="100">
        <v>634823.01000000013</v>
      </c>
      <c r="M218" s="100">
        <v>935415.87999999989</v>
      </c>
      <c r="N218" s="100">
        <v>775103.12999999989</v>
      </c>
      <c r="O218" s="100">
        <v>735707.58</v>
      </c>
      <c r="P218" s="100">
        <v>835131.58000000019</v>
      </c>
      <c r="Q218" s="100">
        <v>12788764.41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8127167.2999999998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290017.09000000003</v>
      </c>
      <c r="F221" s="136">
        <v>298636.71000000014</v>
      </c>
      <c r="G221" s="136">
        <v>382544.41</v>
      </c>
      <c r="H221" s="136">
        <v>338306.19000000006</v>
      </c>
      <c r="I221" s="136">
        <v>348131.6</v>
      </c>
      <c r="J221" s="136">
        <v>374608.32</v>
      </c>
      <c r="K221" s="136">
        <v>322666.07</v>
      </c>
      <c r="L221" s="136">
        <v>291936.59999999998</v>
      </c>
      <c r="M221" s="136">
        <v>328309.24</v>
      </c>
      <c r="N221" s="136">
        <v>303525.62000000005</v>
      </c>
      <c r="O221" s="136">
        <v>283970.02999999997</v>
      </c>
      <c r="P221" s="136">
        <v>423797.41000000009</v>
      </c>
      <c r="Q221" s="136">
        <v>3986449.2900000005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2032244.3200000005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290017.09000000003</v>
      </c>
      <c r="F222" s="100">
        <v>298636.71000000014</v>
      </c>
      <c r="G222" s="100">
        <v>382544.41</v>
      </c>
      <c r="H222" s="100">
        <v>338306.19000000006</v>
      </c>
      <c r="I222" s="100">
        <v>348131.6</v>
      </c>
      <c r="J222" s="100">
        <v>374608.32</v>
      </c>
      <c r="K222" s="100">
        <v>322666.07</v>
      </c>
      <c r="L222" s="100">
        <v>291936.59999999998</v>
      </c>
      <c r="M222" s="100">
        <v>328309.24</v>
      </c>
      <c r="N222" s="100">
        <v>303525.62000000005</v>
      </c>
      <c r="O222" s="100">
        <v>283970.02999999997</v>
      </c>
      <c r="P222" s="100">
        <v>423797.41000000009</v>
      </c>
      <c r="Q222" s="100">
        <v>3986449.2900000005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2032244.3200000005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8061471.3500000006</v>
      </c>
      <c r="F223" s="136">
        <v>3958105.7800000003</v>
      </c>
      <c r="G223" s="136">
        <v>7118751.3200000003</v>
      </c>
      <c r="H223" s="136">
        <v>26086576.809999999</v>
      </c>
      <c r="I223" s="136">
        <v>14805020.199999999</v>
      </c>
      <c r="J223" s="136">
        <v>5975885.5899999999</v>
      </c>
      <c r="K223" s="136">
        <v>7495975.2599999998</v>
      </c>
      <c r="L223" s="136">
        <v>3646552.5</v>
      </c>
      <c r="M223" s="136">
        <v>5666831.7999999998</v>
      </c>
      <c r="N223" s="136">
        <v>17176922.73</v>
      </c>
      <c r="O223" s="136">
        <v>13070647.27</v>
      </c>
      <c r="P223" s="136">
        <v>26507267.389999997</v>
      </c>
      <c r="Q223" s="136">
        <v>139570008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66005811.050000012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8061471.3500000006</v>
      </c>
      <c r="F224" s="100">
        <v>3958105.7800000003</v>
      </c>
      <c r="G224" s="100">
        <v>7118751.3200000003</v>
      </c>
      <c r="H224" s="100">
        <v>26086576.809999999</v>
      </c>
      <c r="I224" s="100">
        <v>14805020.199999999</v>
      </c>
      <c r="J224" s="100">
        <v>5975885.5899999999</v>
      </c>
      <c r="K224" s="100">
        <v>7495975.2599999998</v>
      </c>
      <c r="L224" s="100">
        <v>3646552.5</v>
      </c>
      <c r="M224" s="100">
        <v>5666831.7999999998</v>
      </c>
      <c r="N224" s="100">
        <v>17176922.73</v>
      </c>
      <c r="O224" s="100">
        <v>13070647.27</v>
      </c>
      <c r="P224" s="100">
        <v>26507267.389999997</v>
      </c>
      <c r="Q224" s="100">
        <v>139570008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66005811.050000012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5361151.1500000004</v>
      </c>
      <c r="F227" s="135">
        <v>6536561.3299999963</v>
      </c>
      <c r="G227" s="135">
        <v>5847045.9099999983</v>
      </c>
      <c r="H227" s="135">
        <v>5414554.0200000005</v>
      </c>
      <c r="I227" s="135">
        <v>5810877.5999999987</v>
      </c>
      <c r="J227" s="135">
        <v>6333119.9299999997</v>
      </c>
      <c r="K227" s="135">
        <v>6709413.7199999997</v>
      </c>
      <c r="L227" s="135">
        <v>6507806.7399999993</v>
      </c>
      <c r="M227" s="135">
        <v>8289718.9499999983</v>
      </c>
      <c r="N227" s="135">
        <v>7354440.0599999996</v>
      </c>
      <c r="O227" s="135">
        <v>8652978.1500000004</v>
      </c>
      <c r="P227" s="135">
        <v>12934797.659999993</v>
      </c>
      <c r="Q227" s="135">
        <v>85752465.219999984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35303309.93999999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5319456.58</v>
      </c>
      <c r="F228" s="136">
        <v>6209136.7599999961</v>
      </c>
      <c r="G228" s="136">
        <v>5702303.7399999984</v>
      </c>
      <c r="H228" s="136">
        <v>5304427.7300000004</v>
      </c>
      <c r="I228" s="136">
        <v>5715017.3099999987</v>
      </c>
      <c r="J228" s="136">
        <v>6247238.3499999996</v>
      </c>
      <c r="K228" s="136">
        <v>6515152.1899999995</v>
      </c>
      <c r="L228" s="136">
        <v>6274367.0599999996</v>
      </c>
      <c r="M228" s="136">
        <v>8043400.4799999986</v>
      </c>
      <c r="N228" s="136">
        <v>7061944.5599999996</v>
      </c>
      <c r="O228" s="136">
        <v>8468040.3100000005</v>
      </c>
      <c r="P228" s="136">
        <v>12886335.249999993</v>
      </c>
      <c r="Q228" s="136">
        <v>83746820.319999993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34497580.469999991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5319456.58</v>
      </c>
      <c r="F229" s="100">
        <v>6209136.7599999961</v>
      </c>
      <c r="G229" s="100">
        <v>5702303.7399999984</v>
      </c>
      <c r="H229" s="100">
        <v>5304427.7300000004</v>
      </c>
      <c r="I229" s="100">
        <v>5715017.3099999987</v>
      </c>
      <c r="J229" s="100">
        <v>6247238.3499999996</v>
      </c>
      <c r="K229" s="100">
        <v>6515152.1899999995</v>
      </c>
      <c r="L229" s="100">
        <v>6274367.0599999996</v>
      </c>
      <c r="M229" s="100">
        <v>8043400.4799999986</v>
      </c>
      <c r="N229" s="100">
        <v>7061944.5599999996</v>
      </c>
      <c r="O229" s="100">
        <v>8468040.3100000005</v>
      </c>
      <c r="P229" s="100">
        <v>12886335.249999993</v>
      </c>
      <c r="Q229" s="100">
        <v>83746820.319999993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34497580.469999991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41694.570000000007</v>
      </c>
      <c r="F236" s="136">
        <v>327424.57</v>
      </c>
      <c r="G236" s="136">
        <v>144742.17000000001</v>
      </c>
      <c r="H236" s="136">
        <v>110126.29000000001</v>
      </c>
      <c r="I236" s="136">
        <v>95860.290000000008</v>
      </c>
      <c r="J236" s="136">
        <v>85881.580000000016</v>
      </c>
      <c r="K236" s="136">
        <v>194261.53</v>
      </c>
      <c r="L236" s="136">
        <v>233439.68</v>
      </c>
      <c r="M236" s="136">
        <v>246318.47000000003</v>
      </c>
      <c r="N236" s="136">
        <v>292495.5</v>
      </c>
      <c r="O236" s="136">
        <v>184937.84000000003</v>
      </c>
      <c r="P236" s="136">
        <v>48462.409999999996</v>
      </c>
      <c r="Q236" s="136">
        <v>2005644.9000000001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805729.4700000002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41694.570000000007</v>
      </c>
      <c r="F237" s="100">
        <v>327424.57</v>
      </c>
      <c r="G237" s="100">
        <v>144742.17000000001</v>
      </c>
      <c r="H237" s="100">
        <v>110126.29000000001</v>
      </c>
      <c r="I237" s="100">
        <v>95860.290000000008</v>
      </c>
      <c r="J237" s="100">
        <v>85881.580000000016</v>
      </c>
      <c r="K237" s="100">
        <v>194261.53</v>
      </c>
      <c r="L237" s="100">
        <v>233439.68</v>
      </c>
      <c r="M237" s="100">
        <v>246318.47000000003</v>
      </c>
      <c r="N237" s="100">
        <v>292495.5</v>
      </c>
      <c r="O237" s="100">
        <v>184937.84000000003</v>
      </c>
      <c r="P237" s="100">
        <v>48462.409999999996</v>
      </c>
      <c r="Q237" s="100">
        <v>2005644.9000000001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805729.4700000002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15213784.540000025</v>
      </c>
      <c r="F238" s="135">
        <v>17681896.810000021</v>
      </c>
      <c r="G238" s="135">
        <v>18340722.340000018</v>
      </c>
      <c r="H238" s="135">
        <v>16899733.450000014</v>
      </c>
      <c r="I238" s="135">
        <v>16688902.320000015</v>
      </c>
      <c r="J238" s="135">
        <v>16578904.450000014</v>
      </c>
      <c r="K238" s="135">
        <v>17929332.710000016</v>
      </c>
      <c r="L238" s="135">
        <v>16689629.320000021</v>
      </c>
      <c r="M238" s="135">
        <v>18904246.250000015</v>
      </c>
      <c r="N238" s="135">
        <v>17643139.590000015</v>
      </c>
      <c r="O238" s="135">
        <v>16543873.36000002</v>
      </c>
      <c r="P238" s="135">
        <v>23682174.330000002</v>
      </c>
      <c r="Q238" s="135">
        <v>212796339.47000021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101403943.91000012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7543789.4100000057</v>
      </c>
      <c r="F239" s="136">
        <v>8700888.3000000082</v>
      </c>
      <c r="G239" s="136">
        <v>9130619.0500000026</v>
      </c>
      <c r="H239" s="136">
        <v>8496502.3800000008</v>
      </c>
      <c r="I239" s="136">
        <v>8523139.6900000051</v>
      </c>
      <c r="J239" s="136">
        <v>8234832.1699999999</v>
      </c>
      <c r="K239" s="136">
        <v>8484448.2300000004</v>
      </c>
      <c r="L239" s="136">
        <v>8721069.7000000011</v>
      </c>
      <c r="M239" s="136">
        <v>8979134.2700000033</v>
      </c>
      <c r="N239" s="136">
        <v>8901218.0600000005</v>
      </c>
      <c r="O239" s="136">
        <v>8883261.3899999987</v>
      </c>
      <c r="P239" s="136">
        <v>13213096.969999997</v>
      </c>
      <c r="Q239" s="136">
        <v>107811999.62000002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50629771.000000022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7543789.4100000057</v>
      </c>
      <c r="F240" s="100">
        <v>8700888.3000000082</v>
      </c>
      <c r="G240" s="100">
        <v>9130619.0500000026</v>
      </c>
      <c r="H240" s="100">
        <v>8496502.3800000008</v>
      </c>
      <c r="I240" s="100">
        <v>8523139.6900000051</v>
      </c>
      <c r="J240" s="100">
        <v>8234832.1699999999</v>
      </c>
      <c r="K240" s="100">
        <v>8484448.2300000004</v>
      </c>
      <c r="L240" s="100">
        <v>8721069.7000000011</v>
      </c>
      <c r="M240" s="100">
        <v>8979134.2700000033</v>
      </c>
      <c r="N240" s="100">
        <v>8901218.0600000005</v>
      </c>
      <c r="O240" s="100">
        <v>8883261.3899999987</v>
      </c>
      <c r="P240" s="100">
        <v>13213096.969999997</v>
      </c>
      <c r="Q240" s="100">
        <v>107811999.62000002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50629771.000000022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4112176.8000000152</v>
      </c>
      <c r="F243" s="136">
        <v>4093953.4100000118</v>
      </c>
      <c r="G243" s="136">
        <v>4101508.5900000129</v>
      </c>
      <c r="H243" s="136">
        <v>3971273.9300000137</v>
      </c>
      <c r="I243" s="136">
        <v>3961583.2800000091</v>
      </c>
      <c r="J243" s="136">
        <v>4105127.0100000128</v>
      </c>
      <c r="K243" s="136">
        <v>3956560.0600000122</v>
      </c>
      <c r="L243" s="136">
        <v>3968568.720000016</v>
      </c>
      <c r="M243" s="136">
        <v>4175430.7800000133</v>
      </c>
      <c r="N243" s="136">
        <v>4223689.500000014</v>
      </c>
      <c r="O243" s="136">
        <v>4183902.6900000172</v>
      </c>
      <c r="P243" s="136">
        <v>4760203.0000000037</v>
      </c>
      <c r="Q243" s="136">
        <v>49613977.77000016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24345623.020000074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4112176.8000000152</v>
      </c>
      <c r="F244" s="100">
        <v>4093953.4100000118</v>
      </c>
      <c r="G244" s="100">
        <v>4101508.5900000129</v>
      </c>
      <c r="H244" s="100">
        <v>3971273.9300000137</v>
      </c>
      <c r="I244" s="100">
        <v>3961583.2800000091</v>
      </c>
      <c r="J244" s="100">
        <v>4105127.0100000128</v>
      </c>
      <c r="K244" s="100">
        <v>3956560.0600000122</v>
      </c>
      <c r="L244" s="100">
        <v>3968568.720000016</v>
      </c>
      <c r="M244" s="100">
        <v>4175430.7800000133</v>
      </c>
      <c r="N244" s="100">
        <v>4223689.500000014</v>
      </c>
      <c r="O244" s="100">
        <v>4183902.6900000172</v>
      </c>
      <c r="P244" s="100">
        <v>4760203.0000000037</v>
      </c>
      <c r="Q244" s="100">
        <v>49613977.77000016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24345623.020000074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1452247.2000000004</v>
      </c>
      <c r="F245" s="136">
        <v>1592773.6700000002</v>
      </c>
      <c r="G245" s="136">
        <v>1508350.3700000006</v>
      </c>
      <c r="H245" s="136">
        <v>1244914.1500000004</v>
      </c>
      <c r="I245" s="136">
        <v>1260642.3300000003</v>
      </c>
      <c r="J245" s="136">
        <v>1304278.1200000001</v>
      </c>
      <c r="K245" s="136">
        <v>1576973.7900000005</v>
      </c>
      <c r="L245" s="136">
        <v>1303749.2200000002</v>
      </c>
      <c r="M245" s="136">
        <v>1179325.4300000002</v>
      </c>
      <c r="N245" s="136">
        <v>1385541.1700000004</v>
      </c>
      <c r="O245" s="136">
        <v>1252426.6000000006</v>
      </c>
      <c r="P245" s="136">
        <v>1562597.4900000002</v>
      </c>
      <c r="Q245" s="136">
        <v>16623819.540000005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8363205.8400000017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1452247.2000000004</v>
      </c>
      <c r="F246" s="100">
        <v>1592773.6700000002</v>
      </c>
      <c r="G246" s="100">
        <v>1508350.3700000006</v>
      </c>
      <c r="H246" s="100">
        <v>1244914.1500000004</v>
      </c>
      <c r="I246" s="100">
        <v>1260642.3300000003</v>
      </c>
      <c r="J246" s="100">
        <v>1304278.1200000001</v>
      </c>
      <c r="K246" s="100">
        <v>1576973.7900000005</v>
      </c>
      <c r="L246" s="100">
        <v>1303749.2200000002</v>
      </c>
      <c r="M246" s="100">
        <v>1179325.4300000002</v>
      </c>
      <c r="N246" s="100">
        <v>1385541.1700000004</v>
      </c>
      <c r="O246" s="100">
        <v>1252426.6000000006</v>
      </c>
      <c r="P246" s="100">
        <v>1562597.4900000002</v>
      </c>
      <c r="Q246" s="100">
        <v>16623819.540000005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8363205.8400000017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2105571.1300000022</v>
      </c>
      <c r="F249" s="136">
        <v>3294281.4300000025</v>
      </c>
      <c r="G249" s="136">
        <v>3600244.3300000005</v>
      </c>
      <c r="H249" s="136">
        <v>3187042.9900000016</v>
      </c>
      <c r="I249" s="136">
        <v>2943537.0200000014</v>
      </c>
      <c r="J249" s="136">
        <v>2934667.1500000027</v>
      </c>
      <c r="K249" s="136">
        <v>3911350.6300000027</v>
      </c>
      <c r="L249" s="136">
        <v>2696241.680000003</v>
      </c>
      <c r="M249" s="136">
        <v>4570355.7700000014</v>
      </c>
      <c r="N249" s="136">
        <v>3132690.8600000022</v>
      </c>
      <c r="O249" s="136">
        <v>2224282.680000002</v>
      </c>
      <c r="P249" s="136">
        <v>4146276.8700000015</v>
      </c>
      <c r="Q249" s="136">
        <v>38746542.540000029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18065344.050000012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2105571.1300000022</v>
      </c>
      <c r="F250" s="100">
        <v>3294281.4300000025</v>
      </c>
      <c r="G250" s="100">
        <v>3600244.3300000005</v>
      </c>
      <c r="H250" s="100">
        <v>3187042.9900000016</v>
      </c>
      <c r="I250" s="100">
        <v>2943537.0200000014</v>
      </c>
      <c r="J250" s="100">
        <v>2934667.1500000027</v>
      </c>
      <c r="K250" s="100">
        <v>3911350.6300000027</v>
      </c>
      <c r="L250" s="100">
        <v>2696241.680000003</v>
      </c>
      <c r="M250" s="100">
        <v>4570355.7700000014</v>
      </c>
      <c r="N250" s="100">
        <v>3132690.8600000022</v>
      </c>
      <c r="O250" s="100">
        <v>2224282.680000002</v>
      </c>
      <c r="P250" s="100">
        <v>4146276.8700000015</v>
      </c>
      <c r="Q250" s="100">
        <v>38746542.540000029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18065344.050000012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10924797.730000006</v>
      </c>
      <c r="F251" s="135">
        <v>22239103.670000006</v>
      </c>
      <c r="G251" s="135">
        <v>26707983.060000002</v>
      </c>
      <c r="H251" s="135">
        <v>23618655.050000004</v>
      </c>
      <c r="I251" s="135">
        <v>26677545.610000007</v>
      </c>
      <c r="J251" s="135">
        <v>27418520.410000008</v>
      </c>
      <c r="K251" s="135">
        <v>39908948.74000001</v>
      </c>
      <c r="L251" s="135">
        <v>28183070.450000003</v>
      </c>
      <c r="M251" s="135">
        <v>34706083.430000007</v>
      </c>
      <c r="N251" s="135">
        <v>31927465.510000002</v>
      </c>
      <c r="O251" s="135">
        <v>52442975.260000013</v>
      </c>
      <c r="P251" s="135">
        <v>62631301.869999997</v>
      </c>
      <c r="Q251" s="135">
        <v>387386450.79000002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137586605.53000003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3494743.7200000053</v>
      </c>
      <c r="F252" s="136">
        <v>3827928.3700000029</v>
      </c>
      <c r="G252" s="136">
        <v>4219102.4700000025</v>
      </c>
      <c r="H252" s="136">
        <v>4287915.9200000037</v>
      </c>
      <c r="I252" s="136">
        <v>5489263.3600000022</v>
      </c>
      <c r="J252" s="136">
        <v>4941043.1400000015</v>
      </c>
      <c r="K252" s="136">
        <v>4300457.3300000029</v>
      </c>
      <c r="L252" s="136">
        <v>4027800.8500000015</v>
      </c>
      <c r="M252" s="136">
        <v>4482335.740000003</v>
      </c>
      <c r="N252" s="136">
        <v>3987998.0400000033</v>
      </c>
      <c r="O252" s="136">
        <v>3907681.950000002</v>
      </c>
      <c r="P252" s="136">
        <v>9235401.8299999926</v>
      </c>
      <c r="Q252" s="136">
        <v>56201672.720000021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26259996.980000015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3494743.7200000053</v>
      </c>
      <c r="F253" s="100">
        <v>3827928.3700000029</v>
      </c>
      <c r="G253" s="100">
        <v>4219102.4700000025</v>
      </c>
      <c r="H253" s="100">
        <v>4287915.9200000037</v>
      </c>
      <c r="I253" s="100">
        <v>5489263.3600000022</v>
      </c>
      <c r="J253" s="100">
        <v>4941043.1400000015</v>
      </c>
      <c r="K253" s="100">
        <v>4300457.3300000029</v>
      </c>
      <c r="L253" s="100">
        <v>4027800.8500000015</v>
      </c>
      <c r="M253" s="100">
        <v>4482335.740000003</v>
      </c>
      <c r="N253" s="100">
        <v>3987998.0400000033</v>
      </c>
      <c r="O253" s="100">
        <v>3907681.950000002</v>
      </c>
      <c r="P253" s="100">
        <v>9235401.8299999926</v>
      </c>
      <c r="Q253" s="100">
        <v>56201672.720000021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26259996.980000015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1687419.0400000005</v>
      </c>
      <c r="F255" s="136">
        <v>1906873.1400000001</v>
      </c>
      <c r="G255" s="136">
        <v>4125522.6200000015</v>
      </c>
      <c r="H255" s="136">
        <v>2332919.6800000006</v>
      </c>
      <c r="I255" s="136">
        <v>3587276.7800000012</v>
      </c>
      <c r="J255" s="136">
        <v>3073915.1100000013</v>
      </c>
      <c r="K255" s="136">
        <v>4146398.5400000014</v>
      </c>
      <c r="L255" s="136">
        <v>2835426.2000000007</v>
      </c>
      <c r="M255" s="136">
        <v>6461843.9999999991</v>
      </c>
      <c r="N255" s="136">
        <v>4569465.6700000018</v>
      </c>
      <c r="O255" s="136">
        <v>6142644.4899999984</v>
      </c>
      <c r="P255" s="136">
        <v>6693527.2199999997</v>
      </c>
      <c r="Q255" s="136">
        <v>47563232.49000001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16713926.370000007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1655680.3200000003</v>
      </c>
      <c r="F256" s="100">
        <v>1859110.0000000002</v>
      </c>
      <c r="G256" s="100">
        <v>4080480.1200000015</v>
      </c>
      <c r="H256" s="100">
        <v>2263561.8200000008</v>
      </c>
      <c r="I256" s="100">
        <v>3519610.080000001</v>
      </c>
      <c r="J256" s="100">
        <v>2934274.6400000011</v>
      </c>
      <c r="K256" s="100">
        <v>4096968.4800000014</v>
      </c>
      <c r="L256" s="100">
        <v>2695182.6200000006</v>
      </c>
      <c r="M256" s="100">
        <v>6255624.9499999993</v>
      </c>
      <c r="N256" s="100">
        <v>4475703.1400000025</v>
      </c>
      <c r="O256" s="100">
        <v>5793385.0799999982</v>
      </c>
      <c r="P256" s="100">
        <v>6082461.8699999992</v>
      </c>
      <c r="Q256" s="100">
        <v>45712043.120000005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16312716.980000004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17478.349999999999</v>
      </c>
      <c r="F257" s="100">
        <v>28762.929999999993</v>
      </c>
      <c r="G257" s="100">
        <v>27881.17</v>
      </c>
      <c r="H257" s="100">
        <v>36108.569999999992</v>
      </c>
      <c r="I257" s="100">
        <v>29751.46</v>
      </c>
      <c r="J257" s="100">
        <v>34741.29</v>
      </c>
      <c r="K257" s="100">
        <v>18663.599999999999</v>
      </c>
      <c r="L257" s="100">
        <v>19213.839999999997</v>
      </c>
      <c r="M257" s="100">
        <v>39836.129999999997</v>
      </c>
      <c r="N257" s="100">
        <v>26670.179999999993</v>
      </c>
      <c r="O257" s="100">
        <v>37950.340000000004</v>
      </c>
      <c r="P257" s="100">
        <v>104024.15</v>
      </c>
      <c r="Q257" s="100">
        <v>421082.01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174723.77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14260.369999999999</v>
      </c>
      <c r="F258" s="100">
        <v>19000.210000000003</v>
      </c>
      <c r="G258" s="100">
        <v>17161.329999999998</v>
      </c>
      <c r="H258" s="100">
        <v>33249.29</v>
      </c>
      <c r="I258" s="100">
        <v>37915.24</v>
      </c>
      <c r="J258" s="100">
        <v>104899.18</v>
      </c>
      <c r="K258" s="100">
        <v>30766.46</v>
      </c>
      <c r="L258" s="100">
        <v>121029.74</v>
      </c>
      <c r="M258" s="100">
        <v>166382.91999999998</v>
      </c>
      <c r="N258" s="100">
        <v>67092.350000000006</v>
      </c>
      <c r="O258" s="100">
        <v>311309.07</v>
      </c>
      <c r="P258" s="100">
        <v>507041.19999999995</v>
      </c>
      <c r="Q258" s="100">
        <v>1430107.3599999999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226485.62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44461.960000000006</v>
      </c>
      <c r="F259" s="136">
        <v>52596.960000000006</v>
      </c>
      <c r="G259" s="136">
        <v>43061.960000000006</v>
      </c>
      <c r="H259" s="136">
        <v>45012.960000000006</v>
      </c>
      <c r="I259" s="136">
        <v>45238.460000000006</v>
      </c>
      <c r="J259" s="136">
        <v>45324.460000000006</v>
      </c>
      <c r="K259" s="136">
        <v>45324.460000000006</v>
      </c>
      <c r="L259" s="136">
        <v>45324.460000000006</v>
      </c>
      <c r="M259" s="136">
        <v>45324.460000000006</v>
      </c>
      <c r="N259" s="136">
        <v>45324.460000000006</v>
      </c>
      <c r="O259" s="136">
        <v>45324.460000000006</v>
      </c>
      <c r="P259" s="136">
        <v>45324.710000000006</v>
      </c>
      <c r="Q259" s="136">
        <v>547643.77000000014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275696.76000000007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44461.960000000006</v>
      </c>
      <c r="F261" s="100">
        <v>52596.960000000006</v>
      </c>
      <c r="G261" s="100">
        <v>43061.960000000006</v>
      </c>
      <c r="H261" s="100">
        <v>45012.960000000006</v>
      </c>
      <c r="I261" s="100">
        <v>45238.460000000006</v>
      </c>
      <c r="J261" s="100">
        <v>45324.460000000006</v>
      </c>
      <c r="K261" s="100">
        <v>45324.460000000006</v>
      </c>
      <c r="L261" s="100">
        <v>45324.460000000006</v>
      </c>
      <c r="M261" s="100">
        <v>45324.460000000006</v>
      </c>
      <c r="N261" s="100">
        <v>45324.460000000006</v>
      </c>
      <c r="O261" s="100">
        <v>45324.460000000006</v>
      </c>
      <c r="P261" s="100">
        <v>45324.710000000006</v>
      </c>
      <c r="Q261" s="100">
        <v>547643.77000000014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275696.76000000007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5583.65</v>
      </c>
      <c r="F266" s="136">
        <v>308520.62000000011</v>
      </c>
      <c r="G266" s="136">
        <v>137681.64999999997</v>
      </c>
      <c r="H266" s="136">
        <v>228773.2399999999</v>
      </c>
      <c r="I266" s="136">
        <v>266243.22000000003</v>
      </c>
      <c r="J266" s="136">
        <v>108046.45000000001</v>
      </c>
      <c r="K266" s="136">
        <v>293446.13000000006</v>
      </c>
      <c r="L266" s="136">
        <v>238858.92999999993</v>
      </c>
      <c r="M266" s="136">
        <v>176426.62999999998</v>
      </c>
      <c r="N266" s="136">
        <v>286420.20000000007</v>
      </c>
      <c r="O266" s="136">
        <v>85750.32</v>
      </c>
      <c r="P266" s="136">
        <v>366252.95999999996</v>
      </c>
      <c r="Q266" s="136">
        <v>2502004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1054848.83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5583.65</v>
      </c>
      <c r="F269" s="100">
        <v>308520.62000000011</v>
      </c>
      <c r="G269" s="100">
        <v>137681.64999999997</v>
      </c>
      <c r="H269" s="100">
        <v>228773.2399999999</v>
      </c>
      <c r="I269" s="100">
        <v>266243.22000000003</v>
      </c>
      <c r="J269" s="100">
        <v>108046.45000000001</v>
      </c>
      <c r="K269" s="100">
        <v>293446.13000000006</v>
      </c>
      <c r="L269" s="100">
        <v>238858.92999999993</v>
      </c>
      <c r="M269" s="100">
        <v>176426.62999999998</v>
      </c>
      <c r="N269" s="100">
        <v>286420.20000000007</v>
      </c>
      <c r="O269" s="100">
        <v>85750.32</v>
      </c>
      <c r="P269" s="100">
        <v>366252.95999999996</v>
      </c>
      <c r="Q269" s="100">
        <v>2502004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1054848.83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3217796.3099999996</v>
      </c>
      <c r="F270" s="136">
        <v>12472946.67</v>
      </c>
      <c r="G270" s="136">
        <v>14550499.59</v>
      </c>
      <c r="H270" s="136">
        <v>12813924.710000001</v>
      </c>
      <c r="I270" s="136">
        <v>13273043.060000001</v>
      </c>
      <c r="J270" s="136">
        <v>15268175.240000002</v>
      </c>
      <c r="K270" s="136">
        <v>17585499.82</v>
      </c>
      <c r="L270" s="136">
        <v>16496203.470000001</v>
      </c>
      <c r="M270" s="136">
        <v>18820003.449999996</v>
      </c>
      <c r="N270" s="136">
        <v>18392259.079999998</v>
      </c>
      <c r="O270" s="136">
        <v>37291079.380000003</v>
      </c>
      <c r="P270" s="136">
        <v>43107526.560000002</v>
      </c>
      <c r="Q270" s="136">
        <v>223288957.33999997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71596385.580000013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2944178.3399999994</v>
      </c>
      <c r="F271" s="100">
        <v>11250425.399999999</v>
      </c>
      <c r="G271" s="100">
        <v>9354478.6499999985</v>
      </c>
      <c r="H271" s="100">
        <v>11906296.51</v>
      </c>
      <c r="I271" s="100">
        <v>11785593.189999999</v>
      </c>
      <c r="J271" s="100">
        <v>13629893.65</v>
      </c>
      <c r="K271" s="100">
        <v>15526518.539999999</v>
      </c>
      <c r="L271" s="100">
        <v>13571489.529999999</v>
      </c>
      <c r="M271" s="100">
        <v>15618384.069999997</v>
      </c>
      <c r="N271" s="100">
        <v>15849712.639999997</v>
      </c>
      <c r="O271" s="100">
        <v>35555802.530000001</v>
      </c>
      <c r="P271" s="100">
        <v>38676570.109999999</v>
      </c>
      <c r="Q271" s="100">
        <v>195669343.16000003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60870865.739999995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212549.22</v>
      </c>
      <c r="F272" s="100">
        <v>232935.64</v>
      </c>
      <c r="G272" s="100">
        <v>232569.85999999993</v>
      </c>
      <c r="H272" s="100">
        <v>233259.31999999995</v>
      </c>
      <c r="I272" s="100">
        <v>253830.80999999994</v>
      </c>
      <c r="J272" s="100">
        <v>217686.80999999994</v>
      </c>
      <c r="K272" s="100">
        <v>248447.12999999992</v>
      </c>
      <c r="L272" s="100">
        <v>276593.23999999993</v>
      </c>
      <c r="M272" s="100">
        <v>309746.11999999988</v>
      </c>
      <c r="N272" s="100">
        <v>269610.00999999995</v>
      </c>
      <c r="O272" s="100">
        <v>209341.14999999994</v>
      </c>
      <c r="P272" s="100">
        <v>328237.91999999987</v>
      </c>
      <c r="Q272" s="100">
        <v>3024807.2299999991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1382831.6599999997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31694.79</v>
      </c>
      <c r="F273" s="100">
        <v>928531.79999999993</v>
      </c>
      <c r="G273" s="100">
        <v>4886297.12</v>
      </c>
      <c r="H273" s="100">
        <v>647214.92000000016</v>
      </c>
      <c r="I273" s="100">
        <v>1158965.1000000001</v>
      </c>
      <c r="J273" s="100">
        <v>1395940.8199999996</v>
      </c>
      <c r="K273" s="100">
        <v>1760880.1900000004</v>
      </c>
      <c r="L273" s="100">
        <v>2572466.7399999998</v>
      </c>
      <c r="M273" s="100">
        <v>2817219.3</v>
      </c>
      <c r="N273" s="100">
        <v>2248282.4700000002</v>
      </c>
      <c r="O273" s="100">
        <v>1401281.7399999998</v>
      </c>
      <c r="P273" s="100">
        <v>3978064.75</v>
      </c>
      <c r="Q273" s="100">
        <v>23826839.739999998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9048644.5500000007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29373.96</v>
      </c>
      <c r="F274" s="100">
        <v>61053.83</v>
      </c>
      <c r="G274" s="100">
        <v>77153.959999999992</v>
      </c>
      <c r="H274" s="100">
        <v>27153.96</v>
      </c>
      <c r="I274" s="100">
        <v>74653.959999999992</v>
      </c>
      <c r="J274" s="100">
        <v>24653.96</v>
      </c>
      <c r="K274" s="100">
        <v>49653.96</v>
      </c>
      <c r="L274" s="100">
        <v>75653.959999999992</v>
      </c>
      <c r="M274" s="100">
        <v>74653.959999999992</v>
      </c>
      <c r="N274" s="100">
        <v>24653.96</v>
      </c>
      <c r="O274" s="100">
        <v>124653.95999999999</v>
      </c>
      <c r="P274" s="100">
        <v>124653.78</v>
      </c>
      <c r="Q274" s="100">
        <v>767967.21000000008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294043.63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49260.04</v>
      </c>
      <c r="Q276" s="136">
        <v>17203499.999999996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9356858.1600000001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49260.04</v>
      </c>
      <c r="Q277" s="100">
        <v>17203499.999999996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9356858.1600000001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448075.64</v>
      </c>
      <c r="F278" s="136">
        <v>1526978.25</v>
      </c>
      <c r="G278" s="136">
        <v>1482028.85</v>
      </c>
      <c r="H278" s="136">
        <v>1772927.5299999998</v>
      </c>
      <c r="I278" s="136">
        <v>1839186.25</v>
      </c>
      <c r="J278" s="136">
        <v>1817771.23</v>
      </c>
      <c r="K278" s="136">
        <v>2173177.21</v>
      </c>
      <c r="L278" s="136">
        <v>2325095.88</v>
      </c>
      <c r="M278" s="136">
        <v>2476750.09</v>
      </c>
      <c r="N278" s="136">
        <v>2428110.37</v>
      </c>
      <c r="O278" s="136">
        <v>2753446.24</v>
      </c>
      <c r="P278" s="136">
        <v>2339521.96</v>
      </c>
      <c r="Q278" s="136">
        <v>23383069.5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8886967.75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310946.67</v>
      </c>
      <c r="F281" s="100">
        <v>826746.6</v>
      </c>
      <c r="G281" s="100">
        <v>1034403.28</v>
      </c>
      <c r="H281" s="100">
        <v>1118314.6099999999</v>
      </c>
      <c r="I281" s="100">
        <v>1364539.6099999999</v>
      </c>
      <c r="J281" s="100">
        <v>1065739.6099999999</v>
      </c>
      <c r="K281" s="100">
        <v>1590472.93</v>
      </c>
      <c r="L281" s="100">
        <v>1569672.93</v>
      </c>
      <c r="M281" s="100">
        <v>1863021.27</v>
      </c>
      <c r="N281" s="100">
        <v>1713721.27</v>
      </c>
      <c r="O281" s="100">
        <v>1857121.27</v>
      </c>
      <c r="P281" s="100">
        <v>1504230.21</v>
      </c>
      <c r="Q281" s="100">
        <v>15818930.259999998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5720690.379999999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137128.97000000003</v>
      </c>
      <c r="F282" s="100">
        <v>700231.65</v>
      </c>
      <c r="G282" s="100">
        <v>447625.57</v>
      </c>
      <c r="H282" s="100">
        <v>654612.92000000004</v>
      </c>
      <c r="I282" s="100">
        <v>474646.64</v>
      </c>
      <c r="J282" s="100">
        <v>752031.62000000011</v>
      </c>
      <c r="K282" s="100">
        <v>582704.28</v>
      </c>
      <c r="L282" s="100">
        <v>755422.95000000007</v>
      </c>
      <c r="M282" s="100">
        <v>613728.82000000007</v>
      </c>
      <c r="N282" s="100">
        <v>714389.10000000009</v>
      </c>
      <c r="O282" s="100">
        <v>896324.97000000009</v>
      </c>
      <c r="P282" s="100">
        <v>835291.75000000012</v>
      </c>
      <c r="Q282" s="100">
        <v>7564139.2400000012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3166277.3700000006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443748.24000000005</v>
      </c>
      <c r="F283" s="136">
        <v>556925.60000000021</v>
      </c>
      <c r="G283" s="136">
        <v>565076.32000000007</v>
      </c>
      <c r="H283" s="136">
        <v>553886.15</v>
      </c>
      <c r="I283" s="136">
        <v>592385.9800000001</v>
      </c>
      <c r="J283" s="136">
        <v>580771.44000000006</v>
      </c>
      <c r="K283" s="136">
        <v>730663.54</v>
      </c>
      <c r="L283" s="136">
        <v>629625.29999999993</v>
      </c>
      <c r="M283" s="136">
        <v>658695.95000000007</v>
      </c>
      <c r="N283" s="136">
        <v>633582.67999999982</v>
      </c>
      <c r="O283" s="136">
        <v>630741.35999999987</v>
      </c>
      <c r="P283" s="136">
        <v>750106.68000000017</v>
      </c>
      <c r="Q283" s="136">
        <v>7326209.2400000002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3292793.7300000004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398639.41000000003</v>
      </c>
      <c r="F285" s="100">
        <v>511316.77000000019</v>
      </c>
      <c r="G285" s="100">
        <v>506467.49000000005</v>
      </c>
      <c r="H285" s="100">
        <v>508477.32</v>
      </c>
      <c r="I285" s="100">
        <v>509327.15000000014</v>
      </c>
      <c r="J285" s="100">
        <v>508062.6100000001</v>
      </c>
      <c r="K285" s="100">
        <v>685254.71000000008</v>
      </c>
      <c r="L285" s="100">
        <v>584316.47</v>
      </c>
      <c r="M285" s="100">
        <v>596887.12000000011</v>
      </c>
      <c r="N285" s="100">
        <v>584273.84999999986</v>
      </c>
      <c r="O285" s="100">
        <v>585132.52999999991</v>
      </c>
      <c r="P285" s="100">
        <v>699747.81000000017</v>
      </c>
      <c r="Q285" s="100">
        <v>6677903.2400000012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2942290.7500000009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45108.83</v>
      </c>
      <c r="F290" s="100">
        <v>45608.83</v>
      </c>
      <c r="G290" s="100">
        <v>58608.83</v>
      </c>
      <c r="H290" s="100">
        <v>45408.83</v>
      </c>
      <c r="I290" s="100">
        <v>83058.83</v>
      </c>
      <c r="J290" s="100">
        <v>72708.83</v>
      </c>
      <c r="K290" s="100">
        <v>45408.83</v>
      </c>
      <c r="L290" s="100">
        <v>45308.83</v>
      </c>
      <c r="M290" s="100">
        <v>61808.83</v>
      </c>
      <c r="N290" s="100">
        <v>49308.83</v>
      </c>
      <c r="O290" s="100">
        <v>45608.83</v>
      </c>
      <c r="P290" s="100">
        <v>50358.87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350502.98000000004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23492.810000000009</v>
      </c>
      <c r="F291" s="136">
        <v>26857.700000000004</v>
      </c>
      <c r="G291" s="136">
        <v>25533.240000000005</v>
      </c>
      <c r="H291" s="136">
        <v>23818.500000000004</v>
      </c>
      <c r="I291" s="136">
        <v>25432.140000000003</v>
      </c>
      <c r="J291" s="136">
        <v>23996.980000000007</v>
      </c>
      <c r="K291" s="136">
        <v>9074505.3499999996</v>
      </c>
      <c r="L291" s="136">
        <v>25259.000000000004</v>
      </c>
      <c r="M291" s="136">
        <v>25226.750000000004</v>
      </c>
      <c r="N291" s="136">
        <v>24828.650000000005</v>
      </c>
      <c r="O291" s="136">
        <v>26830.700000000008</v>
      </c>
      <c r="P291" s="136">
        <v>44379.91</v>
      </c>
      <c r="Q291" s="136">
        <v>9370161.7299999986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149131.37000000002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23492.810000000009</v>
      </c>
      <c r="F292" s="100">
        <v>26857.700000000004</v>
      </c>
      <c r="G292" s="100">
        <v>25533.240000000005</v>
      </c>
      <c r="H292" s="100">
        <v>23818.500000000004</v>
      </c>
      <c r="I292" s="100">
        <v>25432.140000000003</v>
      </c>
      <c r="J292" s="100">
        <v>23996.980000000007</v>
      </c>
      <c r="K292" s="100">
        <v>9074505.3499999996</v>
      </c>
      <c r="L292" s="100">
        <v>25259.000000000004</v>
      </c>
      <c r="M292" s="100">
        <v>25226.750000000004</v>
      </c>
      <c r="N292" s="100">
        <v>24828.650000000005</v>
      </c>
      <c r="O292" s="100">
        <v>26830.700000000008</v>
      </c>
      <c r="P292" s="100">
        <v>44379.91</v>
      </c>
      <c r="Q292" s="100">
        <v>9370161.7299999986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149131.37000000002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496302.66000000021</v>
      </c>
      <c r="F293" s="135">
        <v>1280336.4400000002</v>
      </c>
      <c r="G293" s="135">
        <v>936104.55000000028</v>
      </c>
      <c r="H293" s="135">
        <v>722204.54999999993</v>
      </c>
      <c r="I293" s="135">
        <v>897104.54999999993</v>
      </c>
      <c r="J293" s="135">
        <v>982904.5199999999</v>
      </c>
      <c r="K293" s="135">
        <v>1350384.55</v>
      </c>
      <c r="L293" s="135">
        <v>1405316.9400000002</v>
      </c>
      <c r="M293" s="135">
        <v>1186824.55</v>
      </c>
      <c r="N293" s="135">
        <v>1288604.55</v>
      </c>
      <c r="O293" s="135">
        <v>1352604.5499999998</v>
      </c>
      <c r="P293" s="135">
        <v>1951409.29</v>
      </c>
      <c r="Q293" s="135">
        <v>13850101.699999999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5314957.2699999996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496302.66000000021</v>
      </c>
      <c r="F304" s="136">
        <v>1280336.4400000002</v>
      </c>
      <c r="G304" s="136">
        <v>936104.55000000028</v>
      </c>
      <c r="H304" s="136">
        <v>722204.54999999993</v>
      </c>
      <c r="I304" s="136">
        <v>897104.54999999993</v>
      </c>
      <c r="J304" s="136">
        <v>982904.5199999999</v>
      </c>
      <c r="K304" s="136">
        <v>1350384.55</v>
      </c>
      <c r="L304" s="136">
        <v>1405316.9400000002</v>
      </c>
      <c r="M304" s="136">
        <v>1186824.55</v>
      </c>
      <c r="N304" s="136">
        <v>1288604.55</v>
      </c>
      <c r="O304" s="136">
        <v>1352604.5499999998</v>
      </c>
      <c r="P304" s="136">
        <v>1951409.29</v>
      </c>
      <c r="Q304" s="136">
        <v>13850101.699999999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5314957.2699999996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496302.66000000021</v>
      </c>
      <c r="F305" s="100">
        <v>1280336.4400000002</v>
      </c>
      <c r="G305" s="100">
        <v>936104.55000000028</v>
      </c>
      <c r="H305" s="100">
        <v>722204.54999999993</v>
      </c>
      <c r="I305" s="100">
        <v>897104.54999999993</v>
      </c>
      <c r="J305" s="100">
        <v>982904.5199999999</v>
      </c>
      <c r="K305" s="100">
        <v>1350384.55</v>
      </c>
      <c r="L305" s="100">
        <v>1405316.9400000002</v>
      </c>
      <c r="M305" s="100">
        <v>1186824.55</v>
      </c>
      <c r="N305" s="100">
        <v>1288604.55</v>
      </c>
      <c r="O305" s="100">
        <v>1352604.5499999998</v>
      </c>
      <c r="P305" s="100">
        <v>1951409.29</v>
      </c>
      <c r="Q305" s="100">
        <v>13850101.699999999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5314957.2699999996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596948.56000000006</v>
      </c>
      <c r="F306" s="135">
        <v>596948.56000000006</v>
      </c>
      <c r="G306" s="135">
        <v>584948.56000000006</v>
      </c>
      <c r="H306" s="135">
        <v>584948.56000000006</v>
      </c>
      <c r="I306" s="135">
        <v>584940.2300000001</v>
      </c>
      <c r="J306" s="135">
        <v>584940.2300000001</v>
      </c>
      <c r="K306" s="135">
        <v>584940.2300000001</v>
      </c>
      <c r="L306" s="135">
        <v>584940.2300000001</v>
      </c>
      <c r="M306" s="135">
        <v>584890.2300000001</v>
      </c>
      <c r="N306" s="135">
        <v>584828.56000000006</v>
      </c>
      <c r="O306" s="135">
        <v>584808.56000000006</v>
      </c>
      <c r="P306" s="135">
        <v>562915.69000000006</v>
      </c>
      <c r="Q306" s="135">
        <v>7020998.200000002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3533674.7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596948.56000000006</v>
      </c>
      <c r="F317" s="136">
        <v>596948.56000000006</v>
      </c>
      <c r="G317" s="136">
        <v>584948.56000000006</v>
      </c>
      <c r="H317" s="136">
        <v>584948.56000000006</v>
      </c>
      <c r="I317" s="136">
        <v>584940.2300000001</v>
      </c>
      <c r="J317" s="136">
        <v>584940.2300000001</v>
      </c>
      <c r="K317" s="136">
        <v>584940.2300000001</v>
      </c>
      <c r="L317" s="136">
        <v>584940.2300000001</v>
      </c>
      <c r="M317" s="136">
        <v>584890.2300000001</v>
      </c>
      <c r="N317" s="136">
        <v>584828.56000000006</v>
      </c>
      <c r="O317" s="136">
        <v>584808.56000000006</v>
      </c>
      <c r="P317" s="136">
        <v>562915.69000000006</v>
      </c>
      <c r="Q317" s="136">
        <v>7020998.200000002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3533674.7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596948.56000000006</v>
      </c>
      <c r="F318" s="100">
        <v>596948.56000000006</v>
      </c>
      <c r="G318" s="100">
        <v>584948.56000000006</v>
      </c>
      <c r="H318" s="100">
        <v>584948.56000000006</v>
      </c>
      <c r="I318" s="100">
        <v>584940.2300000001</v>
      </c>
      <c r="J318" s="100">
        <v>584940.2300000001</v>
      </c>
      <c r="K318" s="100">
        <v>584940.2300000001</v>
      </c>
      <c r="L318" s="100">
        <v>584940.2300000001</v>
      </c>
      <c r="M318" s="100">
        <v>584890.2300000001</v>
      </c>
      <c r="N318" s="100">
        <v>584828.56000000006</v>
      </c>
      <c r="O318" s="100">
        <v>584808.56000000006</v>
      </c>
      <c r="P318" s="100">
        <v>562915.69000000006</v>
      </c>
      <c r="Q318" s="100">
        <v>7020998.200000002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3533674.7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20097544.224999998</v>
      </c>
      <c r="F319" s="135">
        <v>42638293.484999999</v>
      </c>
      <c r="G319" s="135">
        <v>37252960.285000004</v>
      </c>
      <c r="H319" s="135">
        <v>37299350.975000001</v>
      </c>
      <c r="I319" s="135">
        <v>37113725.345000006</v>
      </c>
      <c r="J319" s="135">
        <v>37371994.995000012</v>
      </c>
      <c r="K319" s="135">
        <v>38281884.775000006</v>
      </c>
      <c r="L319" s="135">
        <v>36967152.785000004</v>
      </c>
      <c r="M319" s="135">
        <v>36808826.764999993</v>
      </c>
      <c r="N319" s="135">
        <v>37378907.625</v>
      </c>
      <c r="O319" s="135">
        <v>38199075.175000004</v>
      </c>
      <c r="P319" s="135">
        <v>38404680.794999994</v>
      </c>
      <c r="Q319" s="135">
        <v>437814397.23000002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211773869.31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19097554.321666665</v>
      </c>
      <c r="F334" s="136">
        <v>41260045.491666667</v>
      </c>
      <c r="G334" s="136">
        <v>35694130.361666664</v>
      </c>
      <c r="H334" s="136">
        <v>35562733.211666666</v>
      </c>
      <c r="I334" s="136">
        <v>35416743.37166667</v>
      </c>
      <c r="J334" s="136">
        <v>35486546.641666673</v>
      </c>
      <c r="K334" s="136">
        <v>36018738.311666667</v>
      </c>
      <c r="L334" s="136">
        <v>35235944.44166667</v>
      </c>
      <c r="M334" s="136">
        <v>35265070.921666659</v>
      </c>
      <c r="N334" s="136">
        <v>35530389.801666662</v>
      </c>
      <c r="O334" s="136">
        <v>36727248.421666667</v>
      </c>
      <c r="P334" s="136">
        <v>36313215.061666667</v>
      </c>
      <c r="Q334" s="136">
        <v>417608360.36000007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202517753.40000001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19097554.321666665</v>
      </c>
      <c r="F335" s="100">
        <v>41260045.491666667</v>
      </c>
      <c r="G335" s="100">
        <v>35694130.361666664</v>
      </c>
      <c r="H335" s="100">
        <v>35562733.211666666</v>
      </c>
      <c r="I335" s="100">
        <v>35416743.37166667</v>
      </c>
      <c r="J335" s="100">
        <v>35486546.641666673</v>
      </c>
      <c r="K335" s="100">
        <v>36018738.311666667</v>
      </c>
      <c r="L335" s="100">
        <v>35235944.44166667</v>
      </c>
      <c r="M335" s="100">
        <v>35265070.921666659</v>
      </c>
      <c r="N335" s="100">
        <v>35530389.801666662</v>
      </c>
      <c r="O335" s="100">
        <v>36727248.421666667</v>
      </c>
      <c r="P335" s="100">
        <v>36313215.061666667</v>
      </c>
      <c r="Q335" s="100">
        <v>417608360.36000007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202517753.40000001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418174.0799999999</v>
      </c>
      <c r="F336" s="136">
        <v>803561.73</v>
      </c>
      <c r="G336" s="136">
        <v>730178.88000000012</v>
      </c>
      <c r="H336" s="136">
        <v>778366.72000000009</v>
      </c>
      <c r="I336" s="136">
        <v>738730.93000000017</v>
      </c>
      <c r="J336" s="136">
        <v>924397.31</v>
      </c>
      <c r="K336" s="136">
        <v>1460895.42</v>
      </c>
      <c r="L336" s="136">
        <v>1025157.3</v>
      </c>
      <c r="M336" s="136">
        <v>845504.8</v>
      </c>
      <c r="N336" s="136">
        <v>1150266.78</v>
      </c>
      <c r="O336" s="136">
        <v>793575.71</v>
      </c>
      <c r="P336" s="136">
        <v>1399019.4100000001</v>
      </c>
      <c r="Q336" s="136">
        <v>11067829.07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4393409.6500000004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418174.0799999999</v>
      </c>
      <c r="F337" s="100">
        <v>803561.73</v>
      </c>
      <c r="G337" s="100">
        <v>730178.88000000012</v>
      </c>
      <c r="H337" s="100">
        <v>778366.72000000009</v>
      </c>
      <c r="I337" s="100">
        <v>738730.93000000017</v>
      </c>
      <c r="J337" s="100">
        <v>924397.31</v>
      </c>
      <c r="K337" s="100">
        <v>1460895.42</v>
      </c>
      <c r="L337" s="100">
        <v>1025157.3</v>
      </c>
      <c r="M337" s="100">
        <v>845504.8</v>
      </c>
      <c r="N337" s="100">
        <v>1150266.78</v>
      </c>
      <c r="O337" s="100">
        <v>793575.71</v>
      </c>
      <c r="P337" s="100">
        <v>1399019.4100000001</v>
      </c>
      <c r="Q337" s="100">
        <v>11067829.07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4393409.6500000004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581815.82333333325</v>
      </c>
      <c r="F338" s="136">
        <v>574686.26333333331</v>
      </c>
      <c r="G338" s="136">
        <v>828651.04333333322</v>
      </c>
      <c r="H338" s="136">
        <v>958251.04333333322</v>
      </c>
      <c r="I338" s="136">
        <v>958251.04333333322</v>
      </c>
      <c r="J338" s="136">
        <v>961051.04333333322</v>
      </c>
      <c r="K338" s="136">
        <v>802251.04333333322</v>
      </c>
      <c r="L338" s="136">
        <v>706051.04333333322</v>
      </c>
      <c r="M338" s="136">
        <v>698251.04333333322</v>
      </c>
      <c r="N338" s="136">
        <v>698251.04333333322</v>
      </c>
      <c r="O338" s="136">
        <v>678251.04333333322</v>
      </c>
      <c r="P338" s="136">
        <v>692446.32333333325</v>
      </c>
      <c r="Q338" s="136">
        <v>9138207.799999997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4862706.2599999988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581815.82333333325</v>
      </c>
      <c r="F339" s="100">
        <v>574686.26333333331</v>
      </c>
      <c r="G339" s="100">
        <v>828651.04333333322</v>
      </c>
      <c r="H339" s="100">
        <v>958251.04333333322</v>
      </c>
      <c r="I339" s="100">
        <v>958251.04333333322</v>
      </c>
      <c r="J339" s="100">
        <v>961051.04333333322</v>
      </c>
      <c r="K339" s="100">
        <v>802251.04333333322</v>
      </c>
      <c r="L339" s="100">
        <v>706051.04333333322</v>
      </c>
      <c r="M339" s="100">
        <v>698251.04333333322</v>
      </c>
      <c r="N339" s="100">
        <v>698251.04333333322</v>
      </c>
      <c r="O339" s="100">
        <v>678251.04333333322</v>
      </c>
      <c r="P339" s="100">
        <v>692446.32333333325</v>
      </c>
      <c r="Q339" s="100">
        <v>9138207.799999997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4862706.2599999988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3201084.0200000014</v>
      </c>
      <c r="F340" s="135">
        <v>7007018.0200000023</v>
      </c>
      <c r="G340" s="135">
        <v>4750735.740000003</v>
      </c>
      <c r="H340" s="135">
        <v>4742965.8000000007</v>
      </c>
      <c r="I340" s="135">
        <v>4182523.5500000007</v>
      </c>
      <c r="J340" s="135">
        <v>4536683.8500000043</v>
      </c>
      <c r="K340" s="135">
        <v>7465134.1100000031</v>
      </c>
      <c r="L340" s="135">
        <v>4178138.2800000012</v>
      </c>
      <c r="M340" s="135">
        <v>3848684.4800000009</v>
      </c>
      <c r="N340" s="135">
        <v>4141714.5400000019</v>
      </c>
      <c r="O340" s="135">
        <v>4024978.7900000005</v>
      </c>
      <c r="P340" s="135">
        <v>4605608.2400000039</v>
      </c>
      <c r="Q340" s="135">
        <v>56685269.420000024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28421010.980000012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289648.75000000006</v>
      </c>
      <c r="F341" s="136">
        <v>3587205.1300000004</v>
      </c>
      <c r="G341" s="136">
        <v>1157059.8500000001</v>
      </c>
      <c r="H341" s="136">
        <v>692459.84999999986</v>
      </c>
      <c r="I341" s="136">
        <v>386459.85000000009</v>
      </c>
      <c r="J341" s="136">
        <v>374686.26000000007</v>
      </c>
      <c r="K341" s="136">
        <v>3615084.0200000005</v>
      </c>
      <c r="L341" s="136">
        <v>538634.02</v>
      </c>
      <c r="M341" s="136">
        <v>295084.02000000008</v>
      </c>
      <c r="N341" s="136">
        <v>270646.52000000008</v>
      </c>
      <c r="O341" s="136">
        <v>260381.51999999996</v>
      </c>
      <c r="P341" s="136">
        <v>260381.39999999997</v>
      </c>
      <c r="Q341" s="136">
        <v>11727731.189999999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6487519.6899999995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289648.75000000006</v>
      </c>
      <c r="F342" s="100">
        <v>3587205.1300000004</v>
      </c>
      <c r="G342" s="100">
        <v>1157059.8500000001</v>
      </c>
      <c r="H342" s="100">
        <v>692459.84999999986</v>
      </c>
      <c r="I342" s="100">
        <v>386459.85000000009</v>
      </c>
      <c r="J342" s="100">
        <v>374686.26000000007</v>
      </c>
      <c r="K342" s="100">
        <v>3615084.0200000005</v>
      </c>
      <c r="L342" s="100">
        <v>538634.02</v>
      </c>
      <c r="M342" s="100">
        <v>295084.02000000008</v>
      </c>
      <c r="N342" s="100">
        <v>270646.52000000008</v>
      </c>
      <c r="O342" s="100">
        <v>260381.51999999996</v>
      </c>
      <c r="P342" s="100">
        <v>260381.39999999997</v>
      </c>
      <c r="Q342" s="100">
        <v>11727731.189999999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6487519.6899999995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1853013.6200000013</v>
      </c>
      <c r="F343" s="136">
        <v>2352395.2600000021</v>
      </c>
      <c r="G343" s="136">
        <v>2310151.4000000036</v>
      </c>
      <c r="H343" s="136">
        <v>2039838.9800000016</v>
      </c>
      <c r="I343" s="136">
        <v>1988641.2400000012</v>
      </c>
      <c r="J343" s="136">
        <v>2363596.3200000045</v>
      </c>
      <c r="K343" s="136">
        <v>2251494.7700000033</v>
      </c>
      <c r="L343" s="136">
        <v>1975081.4500000018</v>
      </c>
      <c r="M343" s="136">
        <v>1942754.7000000009</v>
      </c>
      <c r="N343" s="136">
        <v>2090787.180000002</v>
      </c>
      <c r="O343" s="136">
        <v>1899236.1400000008</v>
      </c>
      <c r="P343" s="136">
        <v>2407348.8800000031</v>
      </c>
      <c r="Q343" s="136">
        <v>25474339.940000027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12907636.820000015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1853013.6200000013</v>
      </c>
      <c r="F344" s="100">
        <v>2352395.2600000021</v>
      </c>
      <c r="G344" s="100">
        <v>2310151.4000000036</v>
      </c>
      <c r="H344" s="100">
        <v>2039838.9800000016</v>
      </c>
      <c r="I344" s="100">
        <v>1988641.2400000012</v>
      </c>
      <c r="J344" s="100">
        <v>2363596.3200000045</v>
      </c>
      <c r="K344" s="100">
        <v>2251494.7700000033</v>
      </c>
      <c r="L344" s="100">
        <v>1975081.4500000018</v>
      </c>
      <c r="M344" s="100">
        <v>1942754.7000000009</v>
      </c>
      <c r="N344" s="100">
        <v>2090787.180000002</v>
      </c>
      <c r="O344" s="100">
        <v>1899236.1400000008</v>
      </c>
      <c r="P344" s="100">
        <v>2407348.8800000031</v>
      </c>
      <c r="Q344" s="100">
        <v>25474339.940000027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12907636.820000015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156921.00999999998</v>
      </c>
      <c r="F349" s="136">
        <v>162881.00999999998</v>
      </c>
      <c r="G349" s="136">
        <v>162221.00999999998</v>
      </c>
      <c r="H349" s="136">
        <v>217221.01</v>
      </c>
      <c r="I349" s="136">
        <v>155871.00999999998</v>
      </c>
      <c r="J349" s="136">
        <v>155721.00999999998</v>
      </c>
      <c r="K349" s="136">
        <v>155721.00999999998</v>
      </c>
      <c r="L349" s="136">
        <v>155721.00999999998</v>
      </c>
      <c r="M349" s="136">
        <v>155721.00999999998</v>
      </c>
      <c r="N349" s="136">
        <v>155721.00999999998</v>
      </c>
      <c r="O349" s="136">
        <v>155721.00999999998</v>
      </c>
      <c r="P349" s="136">
        <v>155720.89000000001</v>
      </c>
      <c r="Q349" s="136">
        <v>1945162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1010836.0599999999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156921.00999999998</v>
      </c>
      <c r="F350" s="100">
        <v>162881.00999999998</v>
      </c>
      <c r="G350" s="100">
        <v>162221.00999999998</v>
      </c>
      <c r="H350" s="100">
        <v>217221.01</v>
      </c>
      <c r="I350" s="100">
        <v>155871.00999999998</v>
      </c>
      <c r="J350" s="100">
        <v>155721.00999999998</v>
      </c>
      <c r="K350" s="100">
        <v>155721.00999999998</v>
      </c>
      <c r="L350" s="100">
        <v>155721.00999999998</v>
      </c>
      <c r="M350" s="100">
        <v>155721.00999999998</v>
      </c>
      <c r="N350" s="100">
        <v>155721.00999999998</v>
      </c>
      <c r="O350" s="100">
        <v>155721.00999999998</v>
      </c>
      <c r="P350" s="100">
        <v>155720.89000000001</v>
      </c>
      <c r="Q350" s="100">
        <v>1945162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1010836.0599999999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901500.64</v>
      </c>
      <c r="F351" s="136">
        <v>904536.61999999976</v>
      </c>
      <c r="G351" s="136">
        <v>1121303.4799999997</v>
      </c>
      <c r="H351" s="136">
        <v>1793445.9599999995</v>
      </c>
      <c r="I351" s="136">
        <v>1651551.4499999997</v>
      </c>
      <c r="J351" s="136">
        <v>1642680.2599999998</v>
      </c>
      <c r="K351" s="136">
        <v>1442834.3099999998</v>
      </c>
      <c r="L351" s="136">
        <v>1508701.7999999998</v>
      </c>
      <c r="M351" s="136">
        <v>1455124.75</v>
      </c>
      <c r="N351" s="136">
        <v>1624559.8299999998</v>
      </c>
      <c r="O351" s="136">
        <v>1709640.12</v>
      </c>
      <c r="P351" s="136">
        <v>1782157.0700000003</v>
      </c>
      <c r="Q351" s="136">
        <v>17538036.289999999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8015018.4099999983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901500.64</v>
      </c>
      <c r="F352" s="100">
        <v>904536.61999999976</v>
      </c>
      <c r="G352" s="100">
        <v>1121303.4799999997</v>
      </c>
      <c r="H352" s="100">
        <v>1793445.9599999995</v>
      </c>
      <c r="I352" s="100">
        <v>1651551.4499999997</v>
      </c>
      <c r="J352" s="100">
        <v>1642680.2599999998</v>
      </c>
      <c r="K352" s="100">
        <v>1442834.3099999998</v>
      </c>
      <c r="L352" s="100">
        <v>1508701.7999999998</v>
      </c>
      <c r="M352" s="100">
        <v>1455124.75</v>
      </c>
      <c r="N352" s="100">
        <v>1624559.8299999998</v>
      </c>
      <c r="O352" s="100">
        <v>1709640.12</v>
      </c>
      <c r="P352" s="100">
        <v>1782157.0700000003</v>
      </c>
      <c r="Q352" s="100">
        <v>17538036.289999999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8015018.4099999983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21741343.020000003</v>
      </c>
      <c r="F353" s="135">
        <v>25450707.240000002</v>
      </c>
      <c r="G353" s="135">
        <v>24453409.91</v>
      </c>
      <c r="H353" s="135">
        <v>25068751.640000004</v>
      </c>
      <c r="I353" s="135">
        <v>24674871.160000004</v>
      </c>
      <c r="J353" s="135">
        <v>24718957.549999997</v>
      </c>
      <c r="K353" s="135">
        <v>25279292.720000006</v>
      </c>
      <c r="L353" s="135">
        <v>25416297.249999996</v>
      </c>
      <c r="M353" s="135">
        <v>27143483.940000001</v>
      </c>
      <c r="N353" s="135">
        <v>25085144.900000002</v>
      </c>
      <c r="O353" s="135">
        <v>24698079.889999997</v>
      </c>
      <c r="P353" s="135">
        <v>25296896.120000005</v>
      </c>
      <c r="Q353" s="135">
        <v>299027235.33999997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146108040.51999998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12455515.740000002</v>
      </c>
      <c r="F354" s="136">
        <v>13026926.840000002</v>
      </c>
      <c r="G354" s="136">
        <v>12906404.960000001</v>
      </c>
      <c r="H354" s="136">
        <v>12894589.220000003</v>
      </c>
      <c r="I354" s="136">
        <v>12693782.410000002</v>
      </c>
      <c r="J354" s="136">
        <v>12662501.23</v>
      </c>
      <c r="K354" s="136">
        <v>12450925.400000002</v>
      </c>
      <c r="L354" s="136">
        <v>13228822.110000001</v>
      </c>
      <c r="M354" s="136">
        <v>12863908.510000002</v>
      </c>
      <c r="N354" s="136">
        <v>12781690.220000003</v>
      </c>
      <c r="O354" s="136">
        <v>13368914.079999998</v>
      </c>
      <c r="P354" s="136">
        <v>13462105.860000003</v>
      </c>
      <c r="Q354" s="136">
        <v>154796086.58000004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76639720.400000006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3008316.83</v>
      </c>
      <c r="G355" s="100">
        <v>3212346.5100000007</v>
      </c>
      <c r="H355" s="100">
        <v>3105047.9900000007</v>
      </c>
      <c r="I355" s="100">
        <v>3008522.6300000008</v>
      </c>
      <c r="J355" s="100">
        <v>3032346.5100000007</v>
      </c>
      <c r="K355" s="100">
        <v>3030346.5800000005</v>
      </c>
      <c r="L355" s="100">
        <v>3200933.9000000008</v>
      </c>
      <c r="M355" s="100">
        <v>3022246.5100000007</v>
      </c>
      <c r="N355" s="100">
        <v>3021877.6900000009</v>
      </c>
      <c r="O355" s="100">
        <v>3265365.3300000005</v>
      </c>
      <c r="P355" s="100">
        <v>3360565.2000000011</v>
      </c>
      <c r="Q355" s="100">
        <v>37343381.300000012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18442046.090000004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9380050.1200000029</v>
      </c>
      <c r="F356" s="100">
        <v>10018610.010000002</v>
      </c>
      <c r="G356" s="100">
        <v>9694058.4500000011</v>
      </c>
      <c r="H356" s="100">
        <v>9789541.2300000023</v>
      </c>
      <c r="I356" s="100">
        <v>9685259.7800000012</v>
      </c>
      <c r="J356" s="100">
        <v>9630154.7200000007</v>
      </c>
      <c r="K356" s="100">
        <v>9420578.8200000022</v>
      </c>
      <c r="L356" s="100">
        <v>10027888.210000001</v>
      </c>
      <c r="M356" s="100">
        <v>9841662</v>
      </c>
      <c r="N356" s="100">
        <v>9759812.5300000012</v>
      </c>
      <c r="O356" s="100">
        <v>10103548.749999998</v>
      </c>
      <c r="P356" s="100">
        <v>10101540.660000002</v>
      </c>
      <c r="Q356" s="100">
        <v>117452705.28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58197674.31000001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3870667.94</v>
      </c>
      <c r="F357" s="136">
        <v>4135372.9600000004</v>
      </c>
      <c r="G357" s="136">
        <v>4131778.6599999997</v>
      </c>
      <c r="H357" s="136">
        <v>4100551.3000000007</v>
      </c>
      <c r="I357" s="136">
        <v>3986028.07</v>
      </c>
      <c r="J357" s="136">
        <v>4032002.52</v>
      </c>
      <c r="K357" s="136">
        <v>3898209.8800000004</v>
      </c>
      <c r="L357" s="136">
        <v>4122229.25</v>
      </c>
      <c r="M357" s="136">
        <v>4013128.9100000006</v>
      </c>
      <c r="N357" s="136">
        <v>4028922.08</v>
      </c>
      <c r="O357" s="136">
        <v>4187974.72</v>
      </c>
      <c r="P357" s="136">
        <v>4068631.35</v>
      </c>
      <c r="Q357" s="136">
        <v>48575497.640000001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24256401.449999999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3870667.94</v>
      </c>
      <c r="F359" s="100">
        <v>4135372.9600000004</v>
      </c>
      <c r="G359" s="100">
        <v>4131778.6599999997</v>
      </c>
      <c r="H359" s="100">
        <v>4100551.3000000007</v>
      </c>
      <c r="I359" s="100">
        <v>3986028.07</v>
      </c>
      <c r="J359" s="100">
        <v>4032002.52</v>
      </c>
      <c r="K359" s="100">
        <v>3898209.8800000004</v>
      </c>
      <c r="L359" s="100">
        <v>4122229.25</v>
      </c>
      <c r="M359" s="100">
        <v>4013128.9100000006</v>
      </c>
      <c r="N359" s="100">
        <v>4028922.08</v>
      </c>
      <c r="O359" s="100">
        <v>4187974.72</v>
      </c>
      <c r="P359" s="100">
        <v>4068631.35</v>
      </c>
      <c r="Q359" s="100">
        <v>48575497.640000001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24256401.449999999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3241864.7300000004</v>
      </c>
      <c r="F362" s="136">
        <v>3306152.8500000006</v>
      </c>
      <c r="G362" s="136">
        <v>3257719.83</v>
      </c>
      <c r="H362" s="136">
        <v>3332996.9400000004</v>
      </c>
      <c r="I362" s="136">
        <v>3260975.0300000003</v>
      </c>
      <c r="J362" s="136">
        <v>3310857.54</v>
      </c>
      <c r="K362" s="136">
        <v>3256981.99</v>
      </c>
      <c r="L362" s="136">
        <v>3308673.8600000003</v>
      </c>
      <c r="M362" s="136">
        <v>3306982.0900000003</v>
      </c>
      <c r="N362" s="136">
        <v>3304704.3600000003</v>
      </c>
      <c r="O362" s="136">
        <v>3315163.7600000002</v>
      </c>
      <c r="P362" s="136">
        <v>3311933.83</v>
      </c>
      <c r="Q362" s="136">
        <v>39515006.810000002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19710566.920000002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3241864.7300000004</v>
      </c>
      <c r="F363" s="100">
        <v>3256152.8500000006</v>
      </c>
      <c r="G363" s="100">
        <v>3257719.83</v>
      </c>
      <c r="H363" s="100">
        <v>3282996.9400000004</v>
      </c>
      <c r="I363" s="100">
        <v>3250975.0300000003</v>
      </c>
      <c r="J363" s="100">
        <v>3250857.54</v>
      </c>
      <c r="K363" s="100">
        <v>3256981.99</v>
      </c>
      <c r="L363" s="100">
        <v>3248673.8600000003</v>
      </c>
      <c r="M363" s="100">
        <v>3246982.0900000003</v>
      </c>
      <c r="N363" s="100">
        <v>3250204.3600000003</v>
      </c>
      <c r="O363" s="100">
        <v>3265163.7600000002</v>
      </c>
      <c r="P363" s="100">
        <v>3252532.0500000003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19540566.920000002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50000</v>
      </c>
      <c r="G364" s="100">
        <v>0</v>
      </c>
      <c r="H364" s="100">
        <v>50000</v>
      </c>
      <c r="I364" s="100">
        <v>10000</v>
      </c>
      <c r="J364" s="100">
        <v>60000</v>
      </c>
      <c r="K364" s="100">
        <v>0</v>
      </c>
      <c r="L364" s="100">
        <v>60000</v>
      </c>
      <c r="M364" s="100">
        <v>60000</v>
      </c>
      <c r="N364" s="100">
        <v>54500</v>
      </c>
      <c r="O364" s="100">
        <v>50000</v>
      </c>
      <c r="P364" s="100">
        <v>59401.78</v>
      </c>
      <c r="Q364" s="100">
        <v>453901.78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170000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1555007.99</v>
      </c>
      <c r="F367" s="136">
        <v>4266676.29</v>
      </c>
      <c r="G367" s="136">
        <v>3404941.04</v>
      </c>
      <c r="H367" s="136">
        <v>3948283.9699999997</v>
      </c>
      <c r="I367" s="136">
        <v>3479117.3000000003</v>
      </c>
      <c r="J367" s="136">
        <v>3433080.0900000003</v>
      </c>
      <c r="K367" s="136">
        <v>4391507.42</v>
      </c>
      <c r="L367" s="136">
        <v>2934308.47</v>
      </c>
      <c r="M367" s="136">
        <v>3550280.27</v>
      </c>
      <c r="N367" s="136">
        <v>3749955.79</v>
      </c>
      <c r="O367" s="136">
        <v>2745120.15</v>
      </c>
      <c r="P367" s="136">
        <v>3420875.07</v>
      </c>
      <c r="Q367" s="136">
        <v>40879153.850000001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20087106.68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1555007.99</v>
      </c>
      <c r="F368" s="100">
        <v>4266676.29</v>
      </c>
      <c r="G368" s="100">
        <v>3404941.04</v>
      </c>
      <c r="H368" s="100">
        <v>3948283.9699999997</v>
      </c>
      <c r="I368" s="100">
        <v>3479117.3000000003</v>
      </c>
      <c r="J368" s="100">
        <v>3433080.0900000003</v>
      </c>
      <c r="K368" s="100">
        <v>4391507.42</v>
      </c>
      <c r="L368" s="100">
        <v>2934308.47</v>
      </c>
      <c r="M368" s="100">
        <v>3550280.27</v>
      </c>
      <c r="N368" s="100">
        <v>3749955.79</v>
      </c>
      <c r="O368" s="100">
        <v>2745120.15</v>
      </c>
      <c r="P368" s="100">
        <v>3420875.07</v>
      </c>
      <c r="Q368" s="100">
        <v>40879153.850000001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20087106.68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618286.62</v>
      </c>
      <c r="F371" s="136">
        <v>715578.29999999993</v>
      </c>
      <c r="G371" s="136">
        <v>752565.41999999981</v>
      </c>
      <c r="H371" s="136">
        <v>792330.21</v>
      </c>
      <c r="I371" s="136">
        <v>1254968.3499999999</v>
      </c>
      <c r="J371" s="136">
        <v>1280516.17</v>
      </c>
      <c r="K371" s="136">
        <v>1281668.0299999998</v>
      </c>
      <c r="L371" s="136">
        <v>1822263.5599999998</v>
      </c>
      <c r="M371" s="136">
        <v>3409184.16</v>
      </c>
      <c r="N371" s="136">
        <v>1219872.4499999997</v>
      </c>
      <c r="O371" s="136">
        <v>1080907.1800000002</v>
      </c>
      <c r="P371" s="136">
        <v>1033350.0099999998</v>
      </c>
      <c r="Q371" s="136">
        <v>15261490.459999999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5414245.0699999994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618286.62</v>
      </c>
      <c r="F372" s="100">
        <v>715578.29999999993</v>
      </c>
      <c r="G372" s="100">
        <v>752565.41999999981</v>
      </c>
      <c r="H372" s="100">
        <v>792330.21</v>
      </c>
      <c r="I372" s="100">
        <v>1254968.3499999999</v>
      </c>
      <c r="J372" s="100">
        <v>1280516.17</v>
      </c>
      <c r="K372" s="100">
        <v>1281668.0299999998</v>
      </c>
      <c r="L372" s="100">
        <v>1822263.5599999998</v>
      </c>
      <c r="M372" s="100">
        <v>3409184.16</v>
      </c>
      <c r="N372" s="100">
        <v>1219872.4499999997</v>
      </c>
      <c r="O372" s="100">
        <v>1080907.1800000002</v>
      </c>
      <c r="P372" s="100">
        <v>1033350.0099999998</v>
      </c>
      <c r="Q372" s="100">
        <v>15261490.459999999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5414245.0699999994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77581354.210000008</v>
      </c>
      <c r="F373" s="135">
        <v>88156486.200000003</v>
      </c>
      <c r="G373" s="135">
        <v>88254841.469999999</v>
      </c>
      <c r="H373" s="135">
        <v>87510354.349999994</v>
      </c>
      <c r="I373" s="135">
        <v>87275754.379999995</v>
      </c>
      <c r="J373" s="135">
        <v>90530755.719999999</v>
      </c>
      <c r="K373" s="135">
        <v>89333346.140000015</v>
      </c>
      <c r="L373" s="135">
        <v>89410123.159999996</v>
      </c>
      <c r="M373" s="135">
        <v>87983277.320000023</v>
      </c>
      <c r="N373" s="135">
        <v>88253319.219999984</v>
      </c>
      <c r="O373" s="135">
        <v>88477296.480000019</v>
      </c>
      <c r="P373" s="135">
        <v>82481239.210000008</v>
      </c>
      <c r="Q373" s="135">
        <v>1045248147.8600001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519309546.33000004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51975256.760000005</v>
      </c>
      <c r="F377" s="136">
        <v>61780477.170000009</v>
      </c>
      <c r="G377" s="136">
        <v>61745982.940000013</v>
      </c>
      <c r="H377" s="136">
        <v>61705875.550000004</v>
      </c>
      <c r="I377" s="136">
        <v>61617267.170000009</v>
      </c>
      <c r="J377" s="136">
        <v>64913581.910000011</v>
      </c>
      <c r="K377" s="136">
        <v>63788976.460000008</v>
      </c>
      <c r="L377" s="136">
        <v>63919199.31000001</v>
      </c>
      <c r="M377" s="136">
        <v>63928590.010000013</v>
      </c>
      <c r="N377" s="136">
        <v>64823120.290000007</v>
      </c>
      <c r="O377" s="136">
        <v>64810084.370000012</v>
      </c>
      <c r="P377" s="136">
        <v>58923078.700000018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363738441.50000006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51975256.760000005</v>
      </c>
      <c r="F378" s="100">
        <v>61780477.170000009</v>
      </c>
      <c r="G378" s="100">
        <v>61745982.940000013</v>
      </c>
      <c r="H378" s="100">
        <v>61705875.550000004</v>
      </c>
      <c r="I378" s="100">
        <v>61617267.170000009</v>
      </c>
      <c r="J378" s="100">
        <v>64913581.910000011</v>
      </c>
      <c r="K378" s="100">
        <v>63788976.460000008</v>
      </c>
      <c r="L378" s="100">
        <v>63919199.31000001</v>
      </c>
      <c r="M378" s="100">
        <v>63928590.010000013</v>
      </c>
      <c r="N378" s="100">
        <v>64823120.290000007</v>
      </c>
      <c r="O378" s="100">
        <v>64810084.370000012</v>
      </c>
      <c r="P378" s="100">
        <v>58923078.700000018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363738441.50000006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4446116.3500000006</v>
      </c>
      <c r="F383" s="136">
        <v>4931438</v>
      </c>
      <c r="G383" s="136">
        <v>5479189.6799999997</v>
      </c>
      <c r="H383" s="136">
        <v>5657331.9400000004</v>
      </c>
      <c r="I383" s="136">
        <v>5430483.0200000005</v>
      </c>
      <c r="J383" s="136">
        <v>5341592.8500000006</v>
      </c>
      <c r="K383" s="136">
        <v>5336382.2100000009</v>
      </c>
      <c r="L383" s="136">
        <v>5360274.84</v>
      </c>
      <c r="M383" s="136">
        <v>3716012.22</v>
      </c>
      <c r="N383" s="136">
        <v>3146454.2400000007</v>
      </c>
      <c r="O383" s="136">
        <v>3070426.24</v>
      </c>
      <c r="P383" s="136">
        <v>3209958.0300000003</v>
      </c>
      <c r="Q383" s="136">
        <v>55125659.620000005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31286151.840000004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4446116.3500000006</v>
      </c>
      <c r="F384" s="100">
        <v>4931438</v>
      </c>
      <c r="G384" s="100">
        <v>5479189.6799999997</v>
      </c>
      <c r="H384" s="100">
        <v>5657331.9400000004</v>
      </c>
      <c r="I384" s="100">
        <v>5430483.0200000005</v>
      </c>
      <c r="J384" s="100">
        <v>5341592.8500000006</v>
      </c>
      <c r="K384" s="100">
        <v>5336382.2100000009</v>
      </c>
      <c r="L384" s="100">
        <v>5360274.84</v>
      </c>
      <c r="M384" s="100">
        <v>3716012.22</v>
      </c>
      <c r="N384" s="100">
        <v>3146454.2400000007</v>
      </c>
      <c r="O384" s="100">
        <v>3070426.24</v>
      </c>
      <c r="P384" s="100">
        <v>3209958.0300000003</v>
      </c>
      <c r="Q384" s="100">
        <v>55125659.620000005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31286151.840000004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43708.89</v>
      </c>
      <c r="F387" s="136">
        <v>44658.89</v>
      </c>
      <c r="G387" s="136">
        <v>37909.910000000003</v>
      </c>
      <c r="H387" s="136">
        <v>37908.910000000003</v>
      </c>
      <c r="I387" s="136">
        <v>37904.83</v>
      </c>
      <c r="J387" s="136">
        <v>38185.21</v>
      </c>
      <c r="K387" s="136">
        <v>37962.61</v>
      </c>
      <c r="L387" s="136">
        <v>37964.629999999997</v>
      </c>
      <c r="M387" s="136">
        <v>37708.89</v>
      </c>
      <c r="N387" s="136">
        <v>38267.82</v>
      </c>
      <c r="O387" s="136">
        <v>37708.89</v>
      </c>
      <c r="P387" s="136">
        <v>38267.520000000004</v>
      </c>
      <c r="Q387" s="136">
        <v>468157.00000000006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240276.63999999998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43708.89</v>
      </c>
      <c r="F388" s="100">
        <v>44658.89</v>
      </c>
      <c r="G388" s="100">
        <v>37909.910000000003</v>
      </c>
      <c r="H388" s="100">
        <v>37908.910000000003</v>
      </c>
      <c r="I388" s="100">
        <v>37904.83</v>
      </c>
      <c r="J388" s="100">
        <v>38185.21</v>
      </c>
      <c r="K388" s="100">
        <v>37962.61</v>
      </c>
      <c r="L388" s="100">
        <v>37964.629999999997</v>
      </c>
      <c r="M388" s="100">
        <v>37708.89</v>
      </c>
      <c r="N388" s="100">
        <v>38267.82</v>
      </c>
      <c r="O388" s="100">
        <v>37708.89</v>
      </c>
      <c r="P388" s="100">
        <v>38267.520000000004</v>
      </c>
      <c r="Q388" s="100">
        <v>468157.00000000006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240276.63999999998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21116272.209999993</v>
      </c>
      <c r="F391" s="136">
        <v>21399912.139999997</v>
      </c>
      <c r="G391" s="136">
        <v>20991758.939999994</v>
      </c>
      <c r="H391" s="136">
        <v>20109237.949999992</v>
      </c>
      <c r="I391" s="136">
        <v>20190099.359999992</v>
      </c>
      <c r="J391" s="136">
        <v>20237395.75</v>
      </c>
      <c r="K391" s="136">
        <v>20170024.859999996</v>
      </c>
      <c r="L391" s="136">
        <v>20092684.379999995</v>
      </c>
      <c r="M391" s="136">
        <v>20300966.199999996</v>
      </c>
      <c r="N391" s="136">
        <v>20245476.869999994</v>
      </c>
      <c r="O391" s="136">
        <v>20559076.98</v>
      </c>
      <c r="P391" s="136">
        <v>20309934.959999993</v>
      </c>
      <c r="Q391" s="136">
        <v>245722840.5999999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124044676.34999996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21116272.209999993</v>
      </c>
      <c r="F392" s="100">
        <v>21399912.139999997</v>
      </c>
      <c r="G392" s="100">
        <v>20991758.939999994</v>
      </c>
      <c r="H392" s="100">
        <v>20109237.949999992</v>
      </c>
      <c r="I392" s="100">
        <v>20190099.359999992</v>
      </c>
      <c r="J392" s="100">
        <v>20237395.75</v>
      </c>
      <c r="K392" s="100">
        <v>20170024.859999996</v>
      </c>
      <c r="L392" s="100">
        <v>20092684.379999995</v>
      </c>
      <c r="M392" s="100">
        <v>20300966.199999996</v>
      </c>
      <c r="N392" s="100">
        <v>20245476.869999994</v>
      </c>
      <c r="O392" s="100">
        <v>20559076.98</v>
      </c>
      <c r="P392" s="100">
        <v>20309934.959999993</v>
      </c>
      <c r="Q392" s="100">
        <v>245722840.5999999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124044676.34999996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+JfzALII0erxeoT4GbnxSpoy2Ui1EhELkrgXrZpydg8CQ3BdW3lH/arPWqqs+l7NcPJKgX6fWzSg1OCq9yDl6A==" saltValue="fPRuyFujXHSuxUEzLH9zDg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2024-07-31T13:58:15Z</dcterms:modified>
</cp:coreProperties>
</file>