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codeName="ThisWorkbook" defaultThemeVersion="124226"/>
  <bookViews>
    <workbookView xWindow="0" yWindow="0" windowWidth="20640" windowHeight="11670" tabRatio="777" firstSheet="2" activeTab="4"/>
  </bookViews>
  <sheets>
    <sheet name="Welcome tab" sheetId="12" state="hidden" r:id="rId1"/>
    <sheet name="Core data tab" sheetId="27" state="hidden" r:id="rId2"/>
    <sheet name="Cental Budget_int" sheetId="10" r:id="rId3"/>
    <sheet name="Local Government_int" sheetId="11" r:id="rId4"/>
    <sheet name="Public expenditure_int" sheetId="7" r:id="rId5"/>
    <sheet name="MasterSheet" sheetId="13" state="hidden" r:id="rId6"/>
    <sheet name="Sheet1" sheetId="25" state="hidden" r:id="rId7"/>
  </sheets>
  <definedNames>
    <definedName name="_iva1" localSheetId="2" hidden="1">{#N/A,#N/A,FALSE,"CB";#N/A,#N/A,FALSE,"CMB";#N/A,#N/A,FALSE,"NBFI"}</definedName>
    <definedName name="_iva1" localSheetId="1" hidden="1">{#N/A,#N/A,FALSE,"CB";#N/A,#N/A,FALSE,"CMB";#N/A,#N/A,FALSE,"NBFI"}</definedName>
    <definedName name="_iva1" hidden="1">{#N/A,#N/A,FALSE,"CB";#N/A,#N/A,FALSE,"CMB";#N/A,#N/A,FALSE,"NBFI"}</definedName>
    <definedName name="_iva2" localSheetId="2" hidden="1">{#N/A,#N/A,FALSE,"CB";#N/A,#N/A,FALSE,"CMB";#N/A,#N/A,FALSE,"BSYS";#N/A,#N/A,FALSE,"NBFI";#N/A,#N/A,FALSE,"FSYS"}</definedName>
    <definedName name="_iva2" localSheetId="1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chart4" localSheetId="2" hidden="1">{#N/A,#N/A,FALSE,"CB";#N/A,#N/A,FALSE,"CMB";#N/A,#N/A,FALSE,"NBFI"}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ChartA" localSheetId="2" hidden="1">{#N/A,#N/A,FALSE,"CB";#N/A,#N/A,FALSE,"CMB";#N/A,#N/A,FALSE,"NBFI"}</definedName>
    <definedName name="ChartA" localSheetId="1" hidden="1">{#N/A,#N/A,FALSE,"CB";#N/A,#N/A,FALSE,"CMB";#N/A,#N/A,FALSE,"NBFI"}</definedName>
    <definedName name="ChartA" hidden="1">{#N/A,#N/A,FALSE,"CB";#N/A,#N/A,FALSE,"CMB";#N/A,#N/A,FALSE,"NBFI"}</definedName>
    <definedName name="Chartvel" localSheetId="2" hidden="1">{#N/A,#N/A,FALSE,"CB";#N/A,#N/A,FALSE,"CMB";#N/A,#N/A,FALSE,"BSYS";#N/A,#N/A,FALSE,"NBFI";#N/A,#N/A,FALSE,"FSYS"}</definedName>
    <definedName name="Chartvel" localSheetId="1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DE" localSheetId="2" hidden="1">{#N/A,#N/A,FALSE,"CREDIT"}</definedName>
    <definedName name="DE" localSheetId="1" hidden="1">{#N/A,#N/A,FALSE,"CREDIT"}</definedName>
    <definedName name="DE" hidden="1">{#N/A,#N/A,FALSE,"CREDIT"}</definedName>
    <definedName name="E" localSheetId="2" hidden="1">{#N/A,#N/A,FALSE,"DEPO"}</definedName>
    <definedName name="E" localSheetId="1" hidden="1">{#N/A,#N/A,FALSE,"DEPO"}</definedName>
    <definedName name="E" hidden="1">{#N/A,#N/A,FALSE,"DEPO"}</definedName>
    <definedName name="EEE" localSheetId="2" hidden="1">{#N/A,#N/A,FALSE,"EXCISE"}</definedName>
    <definedName name="EEE" localSheetId="1" hidden="1">{#N/A,#N/A,FALSE,"EXCISE"}</definedName>
    <definedName name="EEE" hidden="1">{#N/A,#N/A,FALSE,"EXCISE"}</definedName>
    <definedName name="F" localSheetId="2" hidden="1">{#N/A,#N/A,FALSE,"CB";#N/A,#N/A,FALSE,"CMB";#N/A,#N/A,FALSE,"NBFI"}</definedName>
    <definedName name="F" localSheetId="1" hidden="1">{#N/A,#N/A,FALSE,"CB";#N/A,#N/A,FALSE,"CMB";#N/A,#N/A,FALSE,"NBFI"}</definedName>
    <definedName name="F" hidden="1">{#N/A,#N/A,FALSE,"CB";#N/A,#N/A,FALSE,"CMB";#N/A,#N/A,FALSE,"NBFI"}</definedName>
    <definedName name="FFF" localSheetId="2" hidden="1">{#N/A,#N/A,FALSE,"CB";#N/A,#N/A,FALSE,"CMB";#N/A,#N/A,FALSE,"BSYS";#N/A,#N/A,FALSE,"NBFI";#N/A,#N/A,FALSE,"FSYS"}</definedName>
    <definedName name="FFF" localSheetId="1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H" localSheetId="2" hidden="1">{#N/A,#N/A,FALSE,"BANKS"}</definedName>
    <definedName name="H" localSheetId="1" hidden="1">{#N/A,#N/A,FALSE,"BANKS"}</definedName>
    <definedName name="H" hidden="1">{#N/A,#N/A,FALSE,"BANKS"}</definedName>
    <definedName name="hello" localSheetId="2" hidden="1">{#N/A,#N/A,FALSE,"CB";#N/A,#N/A,FALSE,"CMB";#N/A,#N/A,FALSE,"BSYS";#N/A,#N/A,FALSE,"NBFI";#N/A,#N/A,FALSE,"FSYS"}</definedName>
    <definedName name="hello" localSheetId="1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va" localSheetId="2" hidden="1">{#N/A,#N/A,FALSE,"CB";#N/A,#N/A,FALSE,"CMB";#N/A,#N/A,FALSE,"NBFI"}</definedName>
    <definedName name="iva" localSheetId="1" hidden="1">{#N/A,#N/A,FALSE,"CB";#N/A,#N/A,FALSE,"CMB";#N/A,#N/A,FALSE,"NBFI"}</definedName>
    <definedName name="iva" hidden="1">{#N/A,#N/A,FALSE,"CB";#N/A,#N/A,FALSE,"CMB";#N/A,#N/A,FALSE,"NBFI"}</definedName>
    <definedName name="jan" localSheetId="2" hidden="1">{#N/A,#N/A,FALSE,"CB";#N/A,#N/A,FALSE,"CMB";#N/A,#N/A,FALSE,"NBFI"}</definedName>
    <definedName name="jan" localSheetId="1" hidden="1">{#N/A,#N/A,FALSE,"CB";#N/A,#N/A,FALSE,"CMB";#N/A,#N/A,FALSE,"NBFI"}</definedName>
    <definedName name="jan" hidden="1">{#N/A,#N/A,FALSE,"CB";#N/A,#N/A,FALSE,"CMB";#N/A,#N/A,FALSE,"NBFI"}</definedName>
    <definedName name="qqq" localSheetId="2" hidden="1">{#N/A,#N/A,FALSE,"EXTRABUDGT"}</definedName>
    <definedName name="qqq" localSheetId="1" hidden="1">{#N/A,#N/A,FALSE,"EXTRABUDGT"}</definedName>
    <definedName name="qqq" hidden="1">{#N/A,#N/A,FALSE,"EXTRABUDGT"}</definedName>
    <definedName name="wrn.BANKS." localSheetId="2" hidden="1">{#N/A,#N/A,FALSE,"BANKS"}</definedName>
    <definedName name="wrn.BANKS." localSheetId="1" hidden="1">{#N/A,#N/A,FALSE,"BANKS"}</definedName>
    <definedName name="wrn.BANKS." hidden="1">{#N/A,#N/A,FALSE,"BANKS"}</definedName>
    <definedName name="wrn.BOP." localSheetId="2" hidden="1">{#N/A,#N/A,FALSE,"BOP"}</definedName>
    <definedName name="wrn.BOP." localSheetId="1" hidden="1">{#N/A,#N/A,FALSE,"BOP"}</definedName>
    <definedName name="wrn.BOP." hidden="1">{#N/A,#N/A,FALSE,"BOP"}</definedName>
    <definedName name="wrn.CREDIT." localSheetId="2" hidden="1">{#N/A,#N/A,FALSE,"CREDIT"}</definedName>
    <definedName name="wrn.CREDIT." localSheetId="1" hidden="1">{#N/A,#N/A,FALSE,"CREDIT"}</definedName>
    <definedName name="wrn.CREDIT." hidden="1">{#N/A,#N/A,FALSE,"CREDIT"}</definedName>
    <definedName name="wrn.DEBTSVC." localSheetId="2" hidden="1">{#N/A,#N/A,FALSE,"DEBTSVC"}</definedName>
    <definedName name="wrn.DEBTSVC." localSheetId="1" hidden="1">{#N/A,#N/A,FALSE,"DEBTSVC"}</definedName>
    <definedName name="wrn.DEBTSVC." hidden="1">{#N/A,#N/A,FALSE,"DEBTSVC"}</definedName>
    <definedName name="wrn.DEPO." localSheetId="2" hidden="1">{#N/A,#N/A,FALSE,"DEPO"}</definedName>
    <definedName name="wrn.DEPO." localSheetId="1" hidden="1">{#N/A,#N/A,FALSE,"DEPO"}</definedName>
    <definedName name="wrn.DEPO." hidden="1">{#N/A,#N/A,FALSE,"DEPO"}</definedName>
    <definedName name="wrn.EXCISE." localSheetId="2" hidden="1">{#N/A,#N/A,FALSE,"EXCISE"}</definedName>
    <definedName name="wrn.EXCISE." localSheetId="1" hidden="1">{#N/A,#N/A,FALSE,"EXCISE"}</definedName>
    <definedName name="wrn.EXCISE." hidden="1">{#N/A,#N/A,FALSE,"EXCISE"}</definedName>
    <definedName name="wrn.EXRATE." localSheetId="2" hidden="1">{#N/A,#N/A,FALSE,"EXRATE"}</definedName>
    <definedName name="wrn.EXRATE." localSheetId="1" hidden="1">{#N/A,#N/A,FALSE,"EXRATE"}</definedName>
    <definedName name="wrn.EXRATE." hidden="1">{#N/A,#N/A,FALSE,"EXRATE"}</definedName>
    <definedName name="wrn.EXTDEBT." localSheetId="2" hidden="1">{#N/A,#N/A,FALSE,"EXTDEBT"}</definedName>
    <definedName name="wrn.EXTDEBT." localSheetId="1" hidden="1">{#N/A,#N/A,FALSE,"EXTDEBT"}</definedName>
    <definedName name="wrn.EXTDEBT." hidden="1">{#N/A,#N/A,FALSE,"EXTDEBT"}</definedName>
    <definedName name="wrn.EXTRABUDGT." localSheetId="2" hidden="1">{#N/A,#N/A,FALSE,"EXTRABUDGT"}</definedName>
    <definedName name="wrn.EXTRABUDGT." localSheetId="1" hidden="1">{#N/A,#N/A,FALSE,"EXTRABUDGT"}</definedName>
    <definedName name="wrn.EXTRABUDGT." hidden="1">{#N/A,#N/A,FALSE,"EXTRABUDGT"}</definedName>
    <definedName name="wrn.EXTRABUDGT2." localSheetId="2" hidden="1">{#N/A,#N/A,FALSE,"EXTRABUDGT2"}</definedName>
    <definedName name="wrn.EXTRABUDGT2." localSheetId="1" hidden="1">{#N/A,#N/A,FALSE,"EXTRABUDGT2"}</definedName>
    <definedName name="wrn.EXTRABUDGT2." hidden="1">{#N/A,#N/A,FALSE,"EXTRABUDGT2"}</definedName>
    <definedName name="wrn.GDP." localSheetId="2" hidden="1">{#N/A,#N/A,FALSE,"GDP_ORIGIN";#N/A,#N/A,FALSE,"EMP_POP"}</definedName>
    <definedName name="wrn.GDP." localSheetId="1" hidden="1">{#N/A,#N/A,FALSE,"GDP_ORIGIN";#N/A,#N/A,FALSE,"EMP_POP"}</definedName>
    <definedName name="wrn.GDP." hidden="1">{#N/A,#N/A,FALSE,"GDP_ORIGIN";#N/A,#N/A,FALSE,"EMP_POP"}</definedName>
    <definedName name="wrn.GGOVT." localSheetId="2" hidden="1">{#N/A,#N/A,FALSE,"GGOVT"}</definedName>
    <definedName name="wrn.GGOVT." localSheetId="1" hidden="1">{#N/A,#N/A,FALSE,"GGOVT"}</definedName>
    <definedName name="wrn.GGOVT." hidden="1">{#N/A,#N/A,FALSE,"GGOVT"}</definedName>
    <definedName name="wrn.GGOVT2." localSheetId="2" hidden="1">{#N/A,#N/A,FALSE,"GGOVT2"}</definedName>
    <definedName name="wrn.GGOVT2." localSheetId="1" hidden="1">{#N/A,#N/A,FALSE,"GGOVT2"}</definedName>
    <definedName name="wrn.GGOVT2." hidden="1">{#N/A,#N/A,FALSE,"GGOVT2"}</definedName>
    <definedName name="wrn.GGOVTPC." localSheetId="2" hidden="1">{#N/A,#N/A,FALSE,"GGOVT%"}</definedName>
    <definedName name="wrn.GGOVTPC." localSheetId="1" hidden="1">{#N/A,#N/A,FALSE,"GGOVT%"}</definedName>
    <definedName name="wrn.GGOVTPC." hidden="1">{#N/A,#N/A,FALSE,"GGOVT%"}</definedName>
    <definedName name="wrn.INCOMETX." localSheetId="2" hidden="1">{#N/A,#N/A,FALSE,"INCOMETX"}</definedName>
    <definedName name="wrn.INCOMETX." localSheetId="1" hidden="1">{#N/A,#N/A,FALSE,"INCOMETX"}</definedName>
    <definedName name="wrn.INCOMETX." hidden="1">{#N/A,#N/A,FALSE,"INCOMETX"}</definedName>
    <definedName name="wrn.INTERST." localSheetId="2" hidden="1">{#N/A,#N/A,FALSE,"INTERST"}</definedName>
    <definedName name="wrn.INTERST." localSheetId="1" hidden="1">{#N/A,#N/A,FALSE,"INTERST"}</definedName>
    <definedName name="wrn.INTERST." hidden="1">{#N/A,#N/A,FALSE,"INTERST"}</definedName>
    <definedName name="wrn.MAIN." localSheetId="2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2" hidden="1">{#N/A,#N/A,FALSE,"CB";#N/A,#N/A,FALSE,"CMB";#N/A,#N/A,FALSE,"NBFI"}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S." localSheetId="2" hidden="1">{#N/A,#N/A,FALSE,"MS"}</definedName>
    <definedName name="wrn.MS." localSheetId="1" hidden="1">{#N/A,#N/A,FALSE,"MS"}</definedName>
    <definedName name="wrn.MS." hidden="1">{#N/A,#N/A,FALSE,"MS"}</definedName>
    <definedName name="wrn.NBG." localSheetId="2" hidden="1">{#N/A,#N/A,FALSE,"NBG"}</definedName>
    <definedName name="wrn.NBG." localSheetId="1" hidden="1">{#N/A,#N/A,FALSE,"NBG"}</definedName>
    <definedName name="wrn.NBG." hidden="1">{#N/A,#N/A,FALSE,"NBG"}</definedName>
    <definedName name="wrn.PCPI." localSheetId="2" hidden="1">{#N/A,#N/A,FALSE,"PCPI"}</definedName>
    <definedName name="wrn.PCPI." localSheetId="1" hidden="1">{#N/A,#N/A,FALSE,"PCPI"}</definedName>
    <definedName name="wrn.PCPI." hidden="1">{#N/A,#N/A,FALSE,"PCPI"}</definedName>
    <definedName name="wrn.PENSION." localSheetId="2" hidden="1">{#N/A,#N/A,FALSE,"PENSION"}</definedName>
    <definedName name="wrn.PENSION." localSheetId="1" hidden="1">{#N/A,#N/A,FALSE,"PENSION"}</definedName>
    <definedName name="wrn.PENSION." hidden="1">{#N/A,#N/A,FALSE,"PENSION"}</definedName>
    <definedName name="wrn.PRUDENT." localSheetId="2" hidden="1">{#N/A,#N/A,FALSE,"PRUDENT"}</definedName>
    <definedName name="wrn.PRUDENT." localSheetId="1" hidden="1">{#N/A,#N/A,FALSE,"PRUDENT"}</definedName>
    <definedName name="wrn.PRUDENT." hidden="1">{#N/A,#N/A,FALSE,"PRUDENT"}</definedName>
    <definedName name="wrn.PUBLEXP." localSheetId="2" hidden="1">{#N/A,#N/A,FALSE,"PUBLEXP"}</definedName>
    <definedName name="wrn.PUBLEXP." localSheetId="1" hidden="1">{#N/A,#N/A,FALSE,"PUBLEXP"}</definedName>
    <definedName name="wrn.PUBLEXP." hidden="1">{#N/A,#N/A,FALSE,"PUBLEXP"}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2" hidden="1">{#N/A,#N/A,FALSE,"REVSHARE"}</definedName>
    <definedName name="wrn.REVSHARE." localSheetId="1" hidden="1">{#N/A,#N/A,FALSE,"REVSHARE"}</definedName>
    <definedName name="wrn.REVSHARE." hidden="1">{#N/A,#N/A,FALSE,"REVSHARE"}</definedName>
    <definedName name="wrn.Staff._.Report._.Tables." localSheetId="2" hidden="1">{#N/A,#N/A,FALSE,"SRFSYS";#N/A,#N/A,FALSE,"SRBSYS"}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STATE." localSheetId="2" hidden="1">{#N/A,#N/A,FALSE,"STATE"}</definedName>
    <definedName name="wrn.STATE." localSheetId="1" hidden="1">{#N/A,#N/A,FALSE,"STATE"}</definedName>
    <definedName name="wrn.STATE." hidden="1">{#N/A,#N/A,FALSE,"STATE"}</definedName>
    <definedName name="wrn.TAXARREARS." localSheetId="2" hidden="1">{#N/A,#N/A,FALSE,"TAXARREARS"}</definedName>
    <definedName name="wrn.TAXARREARS." localSheetId="1" hidden="1">{#N/A,#N/A,FALSE,"TAXARREARS"}</definedName>
    <definedName name="wrn.TAXARREARS." hidden="1">{#N/A,#N/A,FALSE,"TAXARREARS"}</definedName>
    <definedName name="wrn.TAXPAYRS." localSheetId="2" hidden="1">{#N/A,#N/A,FALSE,"TAXPAYRS"}</definedName>
    <definedName name="wrn.TAXPAYRS." localSheetId="1" hidden="1">{#N/A,#N/A,FALSE,"TAXPAYRS"}</definedName>
    <definedName name="wrn.TAXPAYRS." hidden="1">{#N/A,#N/A,FALSE,"TAXPAYRS"}</definedName>
    <definedName name="wrn.TRADE." localSheetId="2" hidden="1">{#N/A,#N/A,FALSE,"TRADE"}</definedName>
    <definedName name="wrn.TRADE." localSheetId="1" hidden="1">{#N/A,#N/A,FALSE,"TRADE"}</definedName>
    <definedName name="wrn.TRADE." hidden="1">{#N/A,#N/A,FALSE,"TRADE"}</definedName>
    <definedName name="wrn.TRANSPORT." localSheetId="2" hidden="1">{#N/A,#N/A,FALSE,"TRANPORT"}</definedName>
    <definedName name="wrn.TRANSPORT." localSheetId="1" hidden="1">{#N/A,#N/A,FALSE,"TRANPORT"}</definedName>
    <definedName name="wrn.TRANSPORT." hidden="1">{#N/A,#N/A,FALSE,"TRANPORT"}</definedName>
    <definedName name="wrn.UNEMPL." localSheetId="2" hidden="1">{#N/A,#N/A,FALSE,"EMP_POP";#N/A,#N/A,FALSE,"UNEMPL"}</definedName>
    <definedName name="wrn.UNEMPL." localSheetId="1" hidden="1">{#N/A,#N/A,FALSE,"EMP_POP";#N/A,#N/A,FALSE,"UNEMPL"}</definedName>
    <definedName name="wrn.UNEMPL." hidden="1">{#N/A,#N/A,FALSE,"EMP_POP";#N/A,#N/A,FALSE,"UNEMPL"}</definedName>
    <definedName name="wrn.WAGES." localSheetId="2" hidden="1">{#N/A,#N/A,FALSE,"WAGES"}</definedName>
    <definedName name="wrn.WAGES." localSheetId="1" hidden="1">{#N/A,#N/A,FALSE,"WAGES"}</definedName>
    <definedName name="wrn.WAGES." hidden="1">{#N/A,#N/A,FALSE,"WAGES"}</definedName>
    <definedName name="yyy" localSheetId="2" hidden="1">{#N/A,#N/A,FALSE,"MS"}</definedName>
    <definedName name="yyy" localSheetId="1" hidden="1">{#N/A,#N/A,FALSE,"MS"}</definedName>
    <definedName name="yyy" hidden="1">{#N/A,#N/A,FALSE,"MS"}</definedName>
    <definedName name="yyyyy" localSheetId="2" hidden="1">{#N/A,#N/A,FALSE,"INTERST"}</definedName>
    <definedName name="yyyyy" localSheetId="1" hidden="1">{#N/A,#N/A,FALSE,"INTERST"}</definedName>
    <definedName name="yyyyy" hidden="1">{#N/A,#N/A,FALSE,"INTERST"}</definedName>
    <definedName name="Z_05AB59A7_9F04_4F70_A17E_8EF60EF35C7C_.wvu.PrintArea" localSheetId="2" hidden="1">'Cental Budget_int'!$B$12:$C$84</definedName>
    <definedName name="Z_5F444141_AB98_4370_9413_F1F0A45DC16B_.wvu.Cols" localSheetId="4" hidden="1">'Public expenditure_int'!$G:$J</definedName>
    <definedName name="Z_5F444141_AB98_4370_9413_F1F0A45DC16B_.wvu.Rows" localSheetId="4" hidden="1">'Public expenditure_int'!$61:$61,'Public expenditure_int'!$65:$65,'Public expenditure_int'!$58:$58,'Public expenditure_int'!#REF!,'Public expenditure_int'!$80:$80</definedName>
    <definedName name="Z_636A372C_EE02_4B23_8381_E3299ADF8816_.wvu.Cols" localSheetId="2" hidden="1">'Cental Budget_int'!#REF!</definedName>
    <definedName name="Z_7AC1CC92_093E_4DA9_98F8_470D5521A68C_.wvu.Rows" localSheetId="2" hidden="1">'Cental Budget_int'!$50:$51,'Cental Budget_int'!$59:$63,'Cental Budget_int'!$65:$66,'Cental Budget_int'!$78:$78</definedName>
    <definedName name="Z_A32CDCC2_9D7B_41FA_91EC_562A88521235_.wvu.Cols" localSheetId="2" hidden="1">'Cental Budget_int'!#REF!,'Cental Budget_int'!#REF!</definedName>
    <definedName name="Z_A4D59F75_8091_4878_A19C_E6F7EFCC98D0_.wvu.Cols" localSheetId="4" hidden="1">'Public expenditure_int'!#REF!,'Public expenditure_int'!#REF!,'Public expenditure_int'!#REF!,'Public expenditure_int'!#REF!,'Public expenditure_int'!#REF!,'Public expenditure_int'!#REF!,'Public expenditure_int'!$G:$G,'Public expenditure_int'!$I:$I</definedName>
    <definedName name="Z_E484E83A_8AE1_4ACE_A5D4_7D98A52A9B4B_.wvu.Cols" localSheetId="4" hidden="1">'Public expenditure_int'!$G:$J</definedName>
    <definedName name="Z_E484E83A_8AE1_4ACE_A5D4_7D98A52A9B4B_.wvu.Rows" localSheetId="4" hidden="1">'Public expenditure_int'!$61:$61,'Public expenditure_int'!$65:$65,'Public expenditure_int'!$58:$58,'Public expenditure_int'!#REF!,'Public expenditure_int'!$80:$80</definedName>
    <definedName name="Z_F37FAB72_D883_4CEB_A5EC_0FA851AD2DC3_.wvu.Cols" localSheetId="2" hidden="1">'Cental Budget_int'!#REF!</definedName>
  </definedNames>
  <calcPr calcId="125725"/>
  <customWorkbookViews>
    <customWorkbookView name="iva.vukovic - Personal View" guid="{E484E83A-8AE1-4ACE-A5D4-7D98A52A9B4B}" mergeInterval="0" personalView="1" maximized="1" windowWidth="1276" windowHeight="856" tabRatio="796" activeSheetId="3"/>
    <customWorkbookView name="pc - Personal View" guid="{5F444141-AB98-4370-9413-F1F0A45DC16B}" mergeInterval="0" personalView="1" maximized="1" windowWidth="1276" windowHeight="874" activeSheetId="5"/>
    <customWorkbookView name="RATKO - Personal View" guid="{A4D59F75-8091-4878-A19C-E6F7EFCC98D0}" mergeInterval="0" personalView="1" maximized="1" windowWidth="1276" windowHeight="850" activeSheetId="5"/>
  </customWorkbookViews>
  <fileRecoveryPr autoRecover="0"/>
</workbook>
</file>

<file path=xl/calcChain.xml><?xml version="1.0" encoding="utf-8"?>
<calcChain xmlns="http://schemas.openxmlformats.org/spreadsheetml/2006/main">
  <c r="D55" i="11"/>
  <c r="D80" i="10"/>
  <c r="D84"/>
  <c r="D54" i="11"/>
  <c r="D76" i="10" l="1"/>
  <c r="D71" i="7" l="1"/>
  <c r="D70"/>
  <c r="D69"/>
  <c r="D73" l="1"/>
  <c r="D66"/>
  <c r="D65"/>
  <c r="D60"/>
  <c r="D59"/>
  <c r="D58"/>
  <c r="D57"/>
  <c r="D55"/>
  <c r="D54"/>
  <c r="D53"/>
  <c r="D51"/>
  <c r="D50"/>
  <c r="D49"/>
  <c r="D48"/>
  <c r="D47"/>
  <c r="D46"/>
  <c r="D44"/>
  <c r="D43"/>
  <c r="D42"/>
  <c r="D41"/>
  <c r="D40"/>
  <c r="D39"/>
  <c r="D38"/>
  <c r="D37"/>
  <c r="D36"/>
  <c r="D32"/>
  <c r="D31"/>
  <c r="D27"/>
  <c r="D26"/>
  <c r="D25"/>
  <c r="D24"/>
  <c r="D22"/>
  <c r="D21"/>
  <c r="D20"/>
  <c r="D19"/>
  <c r="D18"/>
  <c r="D17"/>
  <c r="D16"/>
  <c r="D15"/>
  <c r="D9"/>
  <c r="E9"/>
  <c r="D56" i="11"/>
  <c r="D26"/>
  <c r="D24" s="1"/>
  <c r="D15"/>
  <c r="D14" s="1"/>
  <c r="D9"/>
  <c r="E63" l="1"/>
  <c r="E64"/>
  <c r="D23" i="7"/>
  <c r="E23" s="1"/>
  <c r="E27"/>
  <c r="E32"/>
  <c r="D64"/>
  <c r="E64" s="1"/>
  <c r="E31"/>
  <c r="E16"/>
  <c r="E20"/>
  <c r="E24"/>
  <c r="E40"/>
  <c r="E44"/>
  <c r="E34" i="11"/>
  <c r="E59"/>
  <c r="E66"/>
  <c r="E50"/>
  <c r="E68"/>
  <c r="D25"/>
  <c r="E25" s="1"/>
  <c r="E24"/>
  <c r="D53"/>
  <c r="E14"/>
  <c r="E35"/>
  <c r="E42"/>
  <c r="E58"/>
  <c r="E51"/>
  <c r="E19"/>
  <c r="E21"/>
  <c r="E43"/>
  <c r="D14" i="7"/>
  <c r="E14" s="1"/>
  <c r="E27" i="11"/>
  <c r="E30"/>
  <c r="E38"/>
  <c r="E46"/>
  <c r="E62"/>
  <c r="E49" i="7"/>
  <c r="E58"/>
  <c r="E66"/>
  <c r="E73"/>
  <c r="E17" i="11"/>
  <c r="E22"/>
  <c r="E31"/>
  <c r="E39"/>
  <c r="E47"/>
  <c r="E37" i="7"/>
  <c r="E41"/>
  <c r="E46"/>
  <c r="E50"/>
  <c r="E54"/>
  <c r="E69"/>
  <c r="E59"/>
  <c r="E15" i="11"/>
  <c r="E20"/>
  <c r="E28"/>
  <c r="E32"/>
  <c r="E36"/>
  <c r="E40"/>
  <c r="E44"/>
  <c r="E48"/>
  <c r="E52"/>
  <c r="E56"/>
  <c r="E65"/>
  <c r="E17" i="7"/>
  <c r="E21"/>
  <c r="E25"/>
  <c r="E15"/>
  <c r="E38"/>
  <c r="E42"/>
  <c r="E47"/>
  <c r="E51"/>
  <c r="E55"/>
  <c r="E70"/>
  <c r="E48"/>
  <c r="E16" i="11"/>
  <c r="E18"/>
  <c r="E23"/>
  <c r="E26"/>
  <c r="E29"/>
  <c r="E33"/>
  <c r="E37"/>
  <c r="E41"/>
  <c r="E45"/>
  <c r="E49"/>
  <c r="E57"/>
  <c r="E18" i="7"/>
  <c r="E22"/>
  <c r="E26"/>
  <c r="E19"/>
  <c r="E39"/>
  <c r="E43"/>
  <c r="E57"/>
  <c r="E71"/>
  <c r="E56"/>
  <c r="E65"/>
  <c r="E72"/>
  <c r="D35"/>
  <c r="D52"/>
  <c r="E52" s="1"/>
  <c r="E53"/>
  <c r="D45"/>
  <c r="E45" s="1"/>
  <c r="E36"/>
  <c r="E53" i="11" l="1"/>
  <c r="E55"/>
  <c r="D33" i="7"/>
  <c r="E35"/>
  <c r="D60" i="11" l="1"/>
  <c r="D67" s="1"/>
  <c r="D61" s="1"/>
  <c r="E54"/>
  <c r="E33" i="7"/>
  <c r="D34"/>
  <c r="E34" s="1"/>
  <c r="E60" i="11" l="1"/>
  <c r="E83" i="10"/>
  <c r="E82"/>
  <c r="E81"/>
  <c r="E78"/>
  <c r="E77"/>
  <c r="E72"/>
  <c r="E71"/>
  <c r="E70"/>
  <c r="E69"/>
  <c r="E68"/>
  <c r="E67"/>
  <c r="E66"/>
  <c r="E62"/>
  <c r="E63"/>
  <c r="E64"/>
  <c r="E65"/>
  <c r="E61"/>
  <c r="E51"/>
  <c r="E52"/>
  <c r="E53"/>
  <c r="E54"/>
  <c r="E55"/>
  <c r="E56"/>
  <c r="E57"/>
  <c r="E58"/>
  <c r="E59"/>
  <c r="E47"/>
  <c r="E46"/>
  <c r="E43"/>
  <c r="E44"/>
  <c r="E45"/>
  <c r="E42"/>
  <c r="E36"/>
  <c r="E37"/>
  <c r="E38"/>
  <c r="E39"/>
  <c r="E40"/>
  <c r="E35"/>
  <c r="E31"/>
  <c r="E32"/>
  <c r="E33"/>
  <c r="E30"/>
  <c r="E26"/>
  <c r="E27"/>
  <c r="E28"/>
  <c r="E25"/>
  <c r="E18"/>
  <c r="E19"/>
  <c r="E20"/>
  <c r="E21"/>
  <c r="E22"/>
  <c r="E23"/>
  <c r="E17"/>
  <c r="E76"/>
  <c r="D60"/>
  <c r="E60" s="1"/>
  <c r="D50"/>
  <c r="E50" s="1"/>
  <c r="D48" l="1"/>
  <c r="D41"/>
  <c r="D34"/>
  <c r="D29"/>
  <c r="D24"/>
  <c r="E24" s="1"/>
  <c r="D16"/>
  <c r="E16" s="1"/>
  <c r="E34" l="1"/>
  <c r="D29" i="7"/>
  <c r="E29" s="1"/>
  <c r="E41" i="10"/>
  <c r="D30" i="7"/>
  <c r="E30" s="1"/>
  <c r="E29" i="10"/>
  <c r="D28" i="7"/>
  <c r="D15" i="10"/>
  <c r="D49"/>
  <c r="E49" s="1"/>
  <c r="E48"/>
  <c r="E28" i="7" l="1"/>
  <c r="D13"/>
  <c r="E15" i="10"/>
  <c r="D73"/>
  <c r="E13" i="7" l="1"/>
  <c r="D61"/>
  <c r="D75" i="10"/>
  <c r="E75" s="1"/>
  <c r="E73"/>
  <c r="D74"/>
  <c r="D62" i="7" l="1"/>
  <c r="E61"/>
  <c r="E74" i="10"/>
  <c r="D79"/>
  <c r="D68" i="7" l="1"/>
  <c r="E68" s="1"/>
  <c r="D67"/>
  <c r="D74" s="1"/>
  <c r="E62"/>
  <c r="D63"/>
  <c r="E63" s="1"/>
  <c r="E79" i="10"/>
  <c r="E80" l="1"/>
  <c r="E84"/>
  <c r="C11" l="1"/>
  <c r="C9" i="11" s="1"/>
  <c r="C75" i="7"/>
  <c r="C74"/>
  <c r="C71"/>
  <c r="C70"/>
  <c r="C69"/>
  <c r="C68"/>
  <c r="C67"/>
  <c r="C66"/>
  <c r="C65"/>
  <c r="C64"/>
  <c r="C63"/>
  <c r="C61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1"/>
  <c r="C69" i="11"/>
  <c r="C68"/>
  <c r="C67"/>
  <c r="C62"/>
  <c r="C61"/>
  <c r="C60"/>
  <c r="C59"/>
  <c r="C58"/>
  <c r="C57"/>
  <c r="C56"/>
  <c r="C55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2"/>
  <c r="C85" i="10"/>
  <c r="C84"/>
  <c r="C83"/>
  <c r="C82"/>
  <c r="C81"/>
  <c r="C80"/>
  <c r="C79"/>
  <c r="C78"/>
  <c r="C77"/>
  <c r="C76"/>
  <c r="C75"/>
  <c r="C73"/>
  <c r="C72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D34" i="27"/>
  <c r="E33"/>
  <c r="E32"/>
  <c r="E31"/>
  <c r="O29"/>
  <c r="O30" s="1"/>
  <c r="N29"/>
  <c r="N30"/>
  <c r="E30"/>
  <c r="E29"/>
  <c r="E28"/>
  <c r="E27"/>
  <c r="D27"/>
  <c r="E26"/>
  <c r="E25"/>
  <c r="E24"/>
  <c r="E23"/>
  <c r="E22"/>
  <c r="E21"/>
  <c r="E20"/>
  <c r="E19"/>
  <c r="E18"/>
  <c r="E17"/>
  <c r="D17"/>
  <c r="N15"/>
  <c r="L15"/>
  <c r="K15"/>
  <c r="F15"/>
  <c r="D15"/>
  <c r="F10"/>
  <c r="F9"/>
  <c r="K39" i="12"/>
  <c r="K34"/>
  <c r="K33"/>
  <c r="K32"/>
  <c r="K31"/>
  <c r="K29"/>
  <c r="K28"/>
  <c r="K27"/>
  <c r="K26"/>
  <c r="K24"/>
  <c r="K22"/>
  <c r="K21"/>
  <c r="K19"/>
  <c r="K18"/>
  <c r="I9"/>
  <c r="J8"/>
  <c r="B3"/>
  <c r="C9" i="7" l="1"/>
  <c r="I31" i="27"/>
  <c r="O26" i="12"/>
  <c r="O27" s="1"/>
  <c r="J31" i="27"/>
  <c r="L31"/>
  <c r="M31"/>
  <c r="K31"/>
  <c r="H27" l="1"/>
  <c r="K28"/>
  <c r="J27"/>
  <c r="I27"/>
  <c r="F27"/>
  <c r="L27"/>
  <c r="G28" l="1"/>
  <c r="L28"/>
  <c r="L29" s="1"/>
  <c r="L32" s="1"/>
  <c r="K27"/>
  <c r="K29" s="1"/>
  <c r="O29" i="12"/>
  <c r="M28" i="27"/>
  <c r="G27"/>
  <c r="M27"/>
  <c r="H28"/>
  <c r="H29" s="1"/>
  <c r="G29" l="1"/>
  <c r="M29"/>
  <c r="M32" s="1"/>
  <c r="K30"/>
  <c r="K33" s="1"/>
  <c r="K32"/>
  <c r="I28"/>
  <c r="I29" s="1"/>
  <c r="I30" s="1"/>
  <c r="I33" s="1"/>
  <c r="L30"/>
  <c r="L33" s="1"/>
  <c r="J28"/>
  <c r="J29" s="1"/>
  <c r="F28"/>
  <c r="F29" s="1"/>
  <c r="M30" l="1"/>
  <c r="M33" s="1"/>
  <c r="I32"/>
  <c r="J30"/>
  <c r="J33" s="1"/>
  <c r="J32"/>
  <c r="E61" i="11" l="1"/>
  <c r="E67"/>
  <c r="E74" i="7" l="1"/>
  <c r="E67"/>
</calcChain>
</file>

<file path=xl/sharedStrings.xml><?xml version="1.0" encoding="utf-8"?>
<sst xmlns="http://schemas.openxmlformats.org/spreadsheetml/2006/main" count="961" uniqueCount="407">
  <si>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</si>
  <si>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</si>
  <si>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</si>
  <si>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</si>
  <si>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</si>
  <si>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</si>
  <si>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</si>
  <si>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</si>
  <si>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</si>
  <si>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</si>
  <si>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</si>
  <si>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</si>
  <si>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</si>
  <si>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</si>
  <si>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</si>
  <si>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</si>
  <si>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</si>
  <si>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</si>
  <si>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</si>
  <si>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</si>
  <si>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</si>
  <si>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</si>
  <si>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</si>
  <si>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</si>
  <si>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</si>
  <si>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</si>
  <si>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</si>
  <si>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</si>
  <si>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</si>
  <si>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</si>
  <si>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</si>
  <si>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</si>
  <si>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</si>
  <si>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</si>
  <si>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</si>
  <si>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</si>
  <si>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</si>
  <si>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</si>
  <si>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</si>
  <si>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</si>
  <si>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</si>
  <si>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</si>
  <si>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</si>
  <si>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</si>
  <si>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</si>
  <si>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</si>
  <si>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</si>
  <si>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</si>
  <si>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</si>
  <si>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</si>
  <si>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</si>
  <si>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</si>
  <si>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</si>
  <si>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</si>
  <si>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</si>
  <si>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</si>
  <si>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</si>
  <si>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</si>
  <si>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</si>
  <si>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</si>
  <si>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</si>
  <si>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</si>
  <si>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</si>
  <si>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</si>
  <si>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</si>
  <si>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</si>
  <si>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</si>
  <si>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</si>
  <si>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</si>
  <si>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</si>
  <si>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</si>
  <si>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</si>
  <si>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</si>
  <si>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</si>
  <si>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</si>
  <si>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</si>
  <si>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</si>
  <si>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</si>
  <si>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</si>
  <si>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</si>
  <si>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</si>
  <si>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</si>
  <si>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</si>
  <si>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</si>
  <si>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</si>
  <si>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</si>
  <si>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</si>
  <si>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</si>
  <si>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</si>
  <si>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</si>
  <si>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</si>
  <si>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</si>
  <si>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</si>
  <si>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</si>
  <si>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</si>
  <si>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</si>
  <si>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</si>
  <si>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</si>
  <si>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</si>
  <si>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</si>
  <si>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</si>
  <si>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</si>
  <si>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</si>
  <si>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</si>
  <si>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</si>
  <si>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</si>
  <si>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</si>
  <si>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</si>
  <si>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</si>
  <si>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</si>
  <si>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</si>
  <si>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</si>
  <si>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</si>
  <si>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</si>
  <si>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</si>
  <si>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</si>
  <si>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</si>
  <si>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</si>
  <si>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</si>
  <si>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</si>
  <si>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</si>
  <si>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</si>
  <si>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</si>
  <si>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</si>
  <si>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</si>
  <si>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</si>
  <si>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</si>
  <si>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</si>
  <si>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</si>
  <si>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</si>
  <si>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</si>
  <si>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</si>
  <si>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</si>
  <si>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</si>
  <si>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</si>
  <si>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</si>
  <si>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</si>
  <si>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</si>
  <si>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</si>
  <si>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</si>
  <si>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</si>
  <si>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</si>
  <si>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</si>
  <si>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</si>
  <si>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</si>
  <si>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</si>
  <si>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</si>
  <si>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</si>
  <si>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</si>
  <si>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</si>
  <si>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</si>
  <si>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</si>
  <si>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</si>
  <si>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</si>
  <si>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</si>
  <si>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</si>
  <si>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</si>
  <si>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</si>
  <si>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</si>
  <si>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</si>
  <si>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</si>
  <si>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</si>
  <si>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</si>
  <si>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</si>
  <si>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</si>
  <si>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</si>
  <si>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</si>
  <si>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</si>
  <si>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</si>
  <si>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</si>
  <si>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</si>
  <si>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</si>
  <si>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</si>
  <si>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</si>
  <si>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</si>
  <si>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</si>
  <si>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</si>
  <si>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</si>
  <si>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</si>
  <si>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</si>
  <si>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</si>
  <si>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</si>
  <si>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</si>
  <si>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</si>
  <si>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</si>
  <si>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</si>
  <si>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</si>
  <si>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</si>
  <si>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</si>
  <si>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</si>
  <si>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</si>
  <si>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</si>
  <si>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</si>
  <si>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</si>
  <si>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</si>
  <si>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</si>
  <si>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</si>
  <si>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</si>
  <si>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</si>
  <si>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</si>
  <si>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</si>
  <si>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</si>
  <si>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</si>
  <si>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</si>
  <si>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</si>
  <si>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</si>
  <si>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</si>
  <si>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</si>
  <si>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</si>
  <si>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</si>
  <si>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</si>
  <si>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</si>
  <si>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</si>
  <si>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</si>
  <si>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</si>
  <si>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</si>
  <si>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</si>
  <si>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Podgorica</t>
  </si>
  <si>
    <t>Cetinje</t>
  </si>
  <si>
    <t>*data represent Ministry of Finance forecast</t>
  </si>
  <si>
    <t>Izvor: ZZZ, Monstat, Ministarstvo finansija</t>
  </si>
  <si>
    <t>Source: Employment Office, Monstat, Ministry of Finance</t>
  </si>
  <si>
    <t>2008.</t>
  </si>
  <si>
    <t>2009.</t>
  </si>
  <si>
    <t>2010.</t>
  </si>
  <si>
    <t>2011.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</si>
  <si>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</si>
  <si>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</si>
  <si>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</si>
  <si>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</si>
  <si>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</si>
  <si>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</si>
  <si>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</si>
  <si>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</si>
  <si>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</si>
  <si>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</si>
  <si>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</si>
  <si>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</si>
  <si>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</si>
  <si>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</si>
  <si>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</si>
  <si>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</si>
  <si>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</si>
  <si>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</si>
  <si>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</si>
  <si>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</si>
  <si>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</si>
  <si>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</si>
  <si>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</si>
  <si>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</si>
  <si>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</si>
  <si>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</si>
  <si>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</si>
  <si>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</si>
  <si>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</si>
  <si>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</si>
  <si>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</si>
  <si>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</si>
  <si>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</si>
  <si>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</si>
  <si>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</si>
  <si>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</si>
  <si>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</si>
  <si>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</si>
  <si>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</si>
  <si>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</si>
  <si>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</si>
  <si>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</si>
  <si>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</si>
  <si>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</si>
  <si>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</si>
  <si>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</si>
  <si>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</si>
  <si>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</si>
  <si>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</si>
  <si>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</si>
  <si>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</si>
  <si>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</si>
  <si>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</si>
  <si>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</si>
  <si>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</si>
  <si>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</si>
  <si>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</si>
  <si>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</si>
  <si>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</si>
  <si>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</si>
  <si>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</si>
  <si>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</si>
  <si>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</si>
  <si>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</si>
  <si>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</si>
  <si>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</si>
  <si>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</si>
  <si>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</si>
  <si>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</si>
  <si>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</si>
  <si>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</si>
  <si>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</si>
  <si>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</si>
  <si>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</si>
  <si>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</si>
  <si>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</si>
  <si>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</si>
  <si>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</si>
  <si>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</si>
  <si>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</si>
  <si>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</si>
  <si>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</si>
  <si>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</si>
  <si>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</si>
  <si>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</si>
  <si>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</si>
  <si>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</si>
  <si>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</si>
  <si>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</si>
  <si>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</si>
  <si>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</si>
  <si>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</si>
  <si>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</si>
  <si>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</si>
  <si>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</si>
  <si>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</si>
  <si>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</si>
  <si>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</si>
  <si>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</si>
  <si>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</si>
  <si>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</si>
  <si>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</si>
  <si>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</si>
  <si>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</si>
  <si>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</si>
  <si>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</si>
  <si>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</si>
  <si>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</si>
  <si>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</si>
  <si>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</si>
  <si>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</si>
  <si>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</si>
  <si>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</si>
  <si>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</si>
  <si>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</si>
  <si>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</si>
  <si>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</si>
  <si>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</si>
  <si>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</si>
  <si>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</si>
  <si>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</si>
  <si>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</si>
  <si>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</si>
  <si>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</si>
  <si>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</si>
  <si>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</si>
  <si>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</si>
  <si>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</si>
  <si>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</si>
  <si>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</si>
  <si>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</si>
  <si>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</si>
  <si>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</si>
  <si>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</si>
  <si>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</si>
  <si>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</si>
  <si>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</si>
  <si>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</si>
  <si>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</si>
  <si>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</si>
  <si>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</si>
  <si>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</si>
  <si>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</si>
  <si>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</si>
  <si>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</si>
  <si>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</si>
  <si>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</si>
  <si>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</si>
  <si>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</si>
  <si>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</si>
  <si>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</si>
  <si>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</si>
  <si>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</si>
  <si>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</si>
  <si>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</si>
  <si>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</si>
  <si>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</si>
  <si>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</si>
  <si>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</si>
  <si>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</si>
  <si>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</si>
  <si>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</si>
  <si>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</si>
  <si>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</si>
  <si>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</si>
  <si>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</si>
  <si>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</si>
  <si>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</si>
  <si>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</si>
  <si>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2012.</t>
  </si>
  <si>
    <t>Miloš Popović</t>
  </si>
  <si>
    <t xml:space="preserve">Podatke pripremio: </t>
  </si>
  <si>
    <r>
      <t>Euro (</t>
    </r>
    <r>
      <rPr>
        <sz val="11"/>
        <rFont val="Calibri"/>
        <family val="2"/>
        <charset val="238"/>
      </rPr>
      <t>€</t>
    </r>
    <r>
      <rPr>
        <sz val="11"/>
        <rFont val="Arial"/>
        <family val="2"/>
        <charset val="238"/>
      </rPr>
      <t>)</t>
    </r>
  </si>
  <si>
    <t xml:space="preserve">Kapitalni budzet </t>
  </si>
  <si>
    <t xml:space="preserve">Kapitalni izdaci tekućeg budžeta </t>
  </si>
  <si>
    <t>Napomena: Informacija je urađena na engleskom i crnogorskom jeziku</t>
  </si>
  <si>
    <t>Primici od otplate kredita</t>
  </si>
  <si>
    <t>Receipts from repayment of loans</t>
  </si>
  <si>
    <t>mil.€</t>
  </si>
  <si>
    <t>Modified suficit/deficit</t>
  </si>
  <si>
    <t>Modified suficit/dficit</t>
  </si>
</sst>
</file>

<file path=xl/styles.xml><?xml version="1.0" encoding="utf-8"?>
<styleSheet xmlns="http://schemas.openxmlformats.org/spreadsheetml/2006/main">
  <numFmts count="18">
    <numFmt numFmtId="164" formatCode="_-* #,##0.00\ &quot;RSD&quot;_-;\-* #,##0.00\ &quot;RSD&quot;_-;_-* &quot;-&quot;??\ &quot;RSD&quot;_-;_-@_-"/>
    <numFmt numFmtId="165" formatCode="_-* #,##0.00\ _R_S_D_-;\-* #,##0.00\ _R_S_D_-;_-* &quot;-&quot;??\ _R_S_D_-;_-@_-"/>
    <numFmt numFmtId="166" formatCode="_-* #,##0.00\ &quot;€&quot;_-;\-* #,##0.00\ &quot;€&quot;_-;_-* &quot;-&quot;??\ &quot;€&quot;_-;_-@_-"/>
    <numFmt numFmtId="167" formatCode="0.00,,"/>
    <numFmt numFmtId="168" formatCode="0.0000"/>
    <numFmt numFmtId="169" formatCode="0.0,,"/>
    <numFmt numFmtId="170" formatCode="#,##0.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[&gt;0.05]#,##0.0;[&lt;-0.05]\-#,##0.0;\-\-&quot; &quot;;"/>
    <numFmt numFmtId="176" formatCode="[&gt;0.5]#,##0;[&lt;-0.5]\-#,##0;\-\-&quot; &quot;;"/>
    <numFmt numFmtId="177" formatCode="[Black]#,##0.0;[Black]\-#,##0.0;;"/>
    <numFmt numFmtId="178" formatCode="0.000000000"/>
    <numFmt numFmtId="179" formatCode="0,000,,"/>
    <numFmt numFmtId="180" formatCode="0.0"/>
    <numFmt numFmtId="181" formatCode="dd/mm/yy;@"/>
  </numFmts>
  <fonts count="60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323E1A"/>
      <name val="Calibri"/>
      <family val="2"/>
      <scheme val="minor"/>
    </font>
    <font>
      <sz val="10"/>
      <color rgb="FF323E1A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charset val="238"/>
    </font>
    <font>
      <sz val="11"/>
      <color rgb="FFC00000"/>
      <name val="Arial"/>
      <family val="2"/>
      <charset val="238"/>
    </font>
    <font>
      <b/>
      <sz val="10"/>
      <color rgb="FF323E1A"/>
      <name val="Calibri"/>
      <family val="2"/>
      <charset val="238"/>
      <scheme val="minor"/>
    </font>
    <font>
      <sz val="11"/>
      <color theme="3" tint="-0.249977111117893"/>
      <name val="Calibri"/>
      <family val="2"/>
      <scheme val="minor"/>
    </font>
    <font>
      <sz val="10"/>
      <name val="Calibri"/>
      <family val="2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23E1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10000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0">
    <xf numFmtId="0" fontId="0" fillId="0" borderId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0" fontId="12" fillId="0" borderId="0"/>
    <xf numFmtId="0" fontId="13" fillId="0" borderId="0"/>
    <xf numFmtId="0" fontId="14" fillId="0" borderId="0"/>
    <xf numFmtId="0" fontId="14" fillId="0" borderId="0"/>
    <xf numFmtId="0" fontId="6" fillId="0" borderId="0"/>
    <xf numFmtId="0" fontId="5" fillId="0" borderId="0"/>
    <xf numFmtId="177" fontId="6" fillId="0" borderId="0" applyFont="0" applyFill="0" applyBorder="0" applyAlignment="0" applyProtection="0"/>
    <xf numFmtId="0" fontId="1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7" fillId="0" borderId="0"/>
    <xf numFmtId="165" fontId="58" fillId="0" borderId="0" applyFont="0" applyFill="0" applyBorder="0" applyAlignment="0" applyProtection="0"/>
    <xf numFmtId="164" fontId="58" fillId="0" borderId="0" applyFont="0" applyFill="0" applyBorder="0" applyAlignment="0" applyProtection="0"/>
  </cellStyleXfs>
  <cellXfs count="357">
    <xf numFmtId="0" fontId="0" fillId="0" borderId="0" xfId="0"/>
    <xf numFmtId="0" fontId="5" fillId="0" borderId="0" xfId="22" applyFont="1"/>
    <xf numFmtId="49" fontId="5" fillId="0" borderId="0" xfId="22" applyNumberFormat="1" applyFont="1" applyAlignment="1">
      <alignment wrapText="1"/>
    </xf>
    <xf numFmtId="0" fontId="0" fillId="2" borderId="0" xfId="0" applyFill="1"/>
    <xf numFmtId="16" fontId="0" fillId="2" borderId="0" xfId="0" applyNumberFormat="1" applyFill="1"/>
    <xf numFmtId="17" fontId="0" fillId="2" borderId="0" xfId="0" applyNumberFormat="1" applyFill="1"/>
    <xf numFmtId="0" fontId="19" fillId="2" borderId="0" xfId="0" applyFont="1" applyFill="1" applyAlignment="1"/>
    <xf numFmtId="0" fontId="18" fillId="2" borderId="0" xfId="0" applyFont="1" applyFill="1" applyBorder="1" applyAlignment="1">
      <alignment horizontal="right" wrapText="1"/>
    </xf>
    <xf numFmtId="49" fontId="17" fillId="2" borderId="0" xfId="22" applyNumberFormat="1" applyFont="1" applyFill="1" applyBorder="1" applyAlignment="1">
      <alignment wrapText="1"/>
    </xf>
    <xf numFmtId="0" fontId="5" fillId="0" borderId="0" xfId="22" applyFont="1" applyFill="1"/>
    <xf numFmtId="0" fontId="5" fillId="2" borderId="0" xfId="22" applyFont="1" applyFill="1"/>
    <xf numFmtId="0" fontId="5" fillId="2" borderId="0" xfId="22" applyFont="1" applyFill="1" applyBorder="1"/>
    <xf numFmtId="0" fontId="23" fillId="2" borderId="0" xfId="22" applyFont="1" applyFill="1" applyBorder="1"/>
    <xf numFmtId="0" fontId="5" fillId="2" borderId="0" xfId="22" applyFont="1" applyFill="1" applyProtection="1"/>
    <xf numFmtId="0" fontId="4" fillId="2" borderId="0" xfId="22" applyFont="1" applyFill="1" applyBorder="1" applyAlignment="1">
      <alignment vertical="center"/>
    </xf>
    <xf numFmtId="0" fontId="5" fillId="2" borderId="0" xfId="22" applyFont="1" applyFill="1" applyProtection="1">
      <protection locked="0"/>
    </xf>
    <xf numFmtId="49" fontId="5" fillId="2" borderId="0" xfId="22" applyNumberFormat="1" applyFont="1" applyFill="1" applyAlignment="1">
      <alignment wrapText="1"/>
    </xf>
    <xf numFmtId="0" fontId="7" fillId="2" borderId="0" xfId="22" applyFont="1" applyFill="1"/>
    <xf numFmtId="0" fontId="19" fillId="2" borderId="0" xfId="0" applyFont="1" applyFill="1" applyBorder="1" applyAlignment="1"/>
    <xf numFmtId="0" fontId="5" fillId="0" borderId="0" xfId="0" applyFont="1"/>
    <xf numFmtId="0" fontId="17" fillId="0" borderId="0" xfId="0" applyFont="1" applyFill="1" applyAlignment="1">
      <alignment horizontal="center" vertical="center"/>
    </xf>
    <xf numFmtId="0" fontId="5" fillId="0" borderId="0" xfId="22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top"/>
    </xf>
    <xf numFmtId="0" fontId="25" fillId="9" borderId="10" xfId="22" applyFont="1" applyFill="1" applyBorder="1" applyAlignment="1">
      <alignment vertical="center"/>
    </xf>
    <xf numFmtId="0" fontId="0" fillId="2" borderId="0" xfId="0" applyFill="1" applyProtection="1"/>
    <xf numFmtId="0" fontId="0" fillId="0" borderId="0" xfId="0" applyProtection="1"/>
    <xf numFmtId="0" fontId="0" fillId="2" borderId="0" xfId="0" applyFill="1" applyBorder="1" applyAlignment="1" applyProtection="1">
      <alignment vertical="justify" wrapText="1"/>
    </xf>
    <xf numFmtId="0" fontId="0" fillId="2" borderId="0" xfId="0" applyFill="1" applyBorder="1" applyProtection="1"/>
    <xf numFmtId="0" fontId="21" fillId="0" borderId="0" xfId="0" applyFont="1" applyProtection="1"/>
    <xf numFmtId="0" fontId="5" fillId="2" borderId="0" xfId="0" applyFont="1" applyFill="1" applyProtection="1"/>
    <xf numFmtId="0" fontId="20" fillId="2" borderId="0" xfId="0" applyFont="1" applyFill="1" applyProtection="1"/>
    <xf numFmtId="0" fontId="17" fillId="0" borderId="0" xfId="22" applyFont="1" applyFill="1" applyBorder="1" applyAlignment="1">
      <alignment vertical="center"/>
    </xf>
    <xf numFmtId="0" fontId="17" fillId="0" borderId="0" xfId="22" applyFont="1" applyFill="1" applyAlignment="1">
      <alignment vertical="center"/>
    </xf>
    <xf numFmtId="0" fontId="17" fillId="0" borderId="0" xfId="22" applyFont="1" applyFill="1" applyBorder="1" applyAlignment="1">
      <alignment horizontal="center" vertical="center"/>
    </xf>
    <xf numFmtId="2" fontId="17" fillId="0" borderId="0" xfId="22" applyNumberFormat="1" applyFont="1" applyFill="1" applyBorder="1" applyAlignment="1">
      <alignment vertical="center"/>
    </xf>
    <xf numFmtId="2" fontId="17" fillId="0" borderId="0" xfId="22" applyNumberFormat="1" applyFont="1" applyFill="1" applyBorder="1" applyAlignment="1">
      <alignment horizontal="left" vertical="center"/>
    </xf>
    <xf numFmtId="49" fontId="17" fillId="0" borderId="0" xfId="22" applyNumberFormat="1" applyFont="1" applyFill="1" applyBorder="1" applyAlignment="1">
      <alignment vertical="center"/>
    </xf>
    <xf numFmtId="0" fontId="17" fillId="3" borderId="0" xfId="0" applyFont="1" applyFill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22" applyFont="1" applyAlignment="1">
      <alignment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6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6" fontId="17" fillId="0" borderId="0" xfId="0" applyNumberFormat="1" applyFont="1" applyFill="1" applyBorder="1" applyAlignment="1">
      <alignment horizontal="left" vertical="center"/>
    </xf>
    <xf numFmtId="17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7" fontId="17" fillId="0" borderId="0" xfId="0" applyNumberFormat="1" applyFont="1" applyFill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7" fontId="17" fillId="0" borderId="0" xfId="22" applyNumberFormat="1" applyFont="1" applyFill="1" applyBorder="1" applyAlignment="1">
      <alignment vertical="center"/>
    </xf>
    <xf numFmtId="4" fontId="26" fillId="0" borderId="0" xfId="22" applyNumberFormat="1" applyFont="1" applyFill="1" applyBorder="1" applyAlignment="1">
      <alignment vertical="center"/>
    </xf>
    <xf numFmtId="167" fontId="26" fillId="0" borderId="0" xfId="22" applyNumberFormat="1" applyFont="1" applyFill="1" applyBorder="1" applyAlignment="1">
      <alignment vertical="center"/>
    </xf>
    <xf numFmtId="49" fontId="17" fillId="0" borderId="0" xfId="22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180" fontId="22" fillId="2" borderId="0" xfId="0" applyNumberFormat="1" applyFont="1" applyFill="1" applyBorder="1" applyAlignment="1">
      <alignment horizontal="center" vertical="center" wrapText="1"/>
    </xf>
    <xf numFmtId="180" fontId="5" fillId="2" borderId="0" xfId="0" applyNumberFormat="1" applyFont="1" applyFill="1" applyBorder="1" applyAlignment="1">
      <alignment horizontal="center" vertical="center" wrapText="1"/>
    </xf>
    <xf numFmtId="180" fontId="22" fillId="2" borderId="0" xfId="0" applyNumberFormat="1" applyFont="1" applyFill="1" applyBorder="1" applyAlignment="1">
      <alignment horizontal="center" vertical="center"/>
    </xf>
    <xf numFmtId="180" fontId="5" fillId="2" borderId="0" xfId="0" applyNumberFormat="1" applyFont="1" applyFill="1" applyBorder="1" applyAlignment="1">
      <alignment horizontal="center" vertical="center"/>
    </xf>
    <xf numFmtId="17" fontId="5" fillId="0" borderId="0" xfId="0" applyNumberFormat="1" applyFont="1"/>
    <xf numFmtId="180" fontId="28" fillId="11" borderId="21" xfId="0" applyNumberFormat="1" applyFont="1" applyFill="1" applyBorder="1" applyAlignment="1">
      <alignment horizontal="center" vertical="center" wrapText="1"/>
    </xf>
    <xf numFmtId="180" fontId="28" fillId="11" borderId="5" xfId="0" applyNumberFormat="1" applyFont="1" applyFill="1" applyBorder="1" applyAlignment="1">
      <alignment horizontal="center" vertical="center" wrapText="1"/>
    </xf>
    <xf numFmtId="180" fontId="28" fillId="11" borderId="55" xfId="0" applyNumberFormat="1" applyFont="1" applyFill="1" applyBorder="1" applyAlignment="1">
      <alignment horizontal="center" vertical="center" wrapText="1"/>
    </xf>
    <xf numFmtId="180" fontId="28" fillId="11" borderId="1" xfId="0" applyNumberFormat="1" applyFont="1" applyFill="1" applyBorder="1" applyAlignment="1">
      <alignment horizontal="center" vertical="center" wrapText="1"/>
    </xf>
    <xf numFmtId="180" fontId="28" fillId="11" borderId="3" xfId="0" applyNumberFormat="1" applyFont="1" applyFill="1" applyBorder="1" applyAlignment="1">
      <alignment horizontal="center" vertical="center" wrapText="1"/>
    </xf>
    <xf numFmtId="180" fontId="28" fillId="11" borderId="18" xfId="0" applyNumberFormat="1" applyFont="1" applyFill="1" applyBorder="1" applyAlignment="1">
      <alignment horizontal="center" vertical="center" wrapText="1"/>
    </xf>
    <xf numFmtId="180" fontId="29" fillId="11" borderId="18" xfId="0" applyNumberFormat="1" applyFont="1" applyFill="1" applyBorder="1" applyAlignment="1">
      <alignment horizontal="center" vertical="center" wrapText="1"/>
    </xf>
    <xf numFmtId="180" fontId="28" fillId="11" borderId="2" xfId="0" applyNumberFormat="1" applyFont="1" applyFill="1" applyBorder="1" applyAlignment="1">
      <alignment horizontal="center" vertical="center" wrapText="1"/>
    </xf>
    <xf numFmtId="180" fontId="28" fillId="11" borderId="45" xfId="0" applyNumberFormat="1" applyFont="1" applyFill="1" applyBorder="1" applyAlignment="1">
      <alignment horizontal="center" vertical="center" wrapText="1"/>
    </xf>
    <xf numFmtId="180" fontId="29" fillId="11" borderId="22" xfId="0" applyNumberFormat="1" applyFont="1" applyFill="1" applyBorder="1" applyAlignment="1">
      <alignment horizontal="center" vertical="center" wrapText="1"/>
    </xf>
    <xf numFmtId="180" fontId="29" fillId="11" borderId="17" xfId="0" applyNumberFormat="1" applyFont="1" applyFill="1" applyBorder="1" applyAlignment="1">
      <alignment horizontal="center" vertical="center" wrapText="1"/>
    </xf>
    <xf numFmtId="180" fontId="29" fillId="11" borderId="1" xfId="0" applyNumberFormat="1" applyFont="1" applyFill="1" applyBorder="1" applyAlignment="1">
      <alignment horizontal="center" vertical="center" wrapText="1"/>
    </xf>
    <xf numFmtId="180" fontId="29" fillId="11" borderId="3" xfId="0" applyNumberFormat="1" applyFont="1" applyFill="1" applyBorder="1" applyAlignment="1">
      <alignment horizontal="center" vertical="center" wrapText="1"/>
    </xf>
    <xf numFmtId="180" fontId="29" fillId="11" borderId="52" xfId="0" applyNumberFormat="1" applyFont="1" applyFill="1" applyBorder="1" applyAlignment="1">
      <alignment horizontal="center" vertical="center" wrapText="1"/>
    </xf>
    <xf numFmtId="180" fontId="29" fillId="11" borderId="53" xfId="0" applyNumberFormat="1" applyFont="1" applyFill="1" applyBorder="1" applyAlignment="1">
      <alignment horizontal="center" vertical="center" wrapText="1"/>
    </xf>
    <xf numFmtId="0" fontId="28" fillId="11" borderId="43" xfId="0" applyFont="1" applyFill="1" applyBorder="1" applyAlignment="1">
      <alignment horizontal="left"/>
    </xf>
    <xf numFmtId="0" fontId="28" fillId="11" borderId="6" xfId="0" applyFont="1" applyFill="1" applyBorder="1" applyAlignment="1">
      <alignment horizontal="left"/>
    </xf>
    <xf numFmtId="0" fontId="28" fillId="11" borderId="31" xfId="0" applyFont="1" applyFill="1" applyBorder="1" applyAlignment="1">
      <alignment horizontal="left"/>
    </xf>
    <xf numFmtId="0" fontId="28" fillId="11" borderId="44" xfId="0" applyFont="1" applyFill="1" applyBorder="1" applyAlignment="1">
      <alignment horizontal="left"/>
    </xf>
    <xf numFmtId="0" fontId="28" fillId="11" borderId="18" xfId="0" applyFont="1" applyFill="1" applyBorder="1" applyAlignment="1">
      <alignment horizontal="left"/>
    </xf>
    <xf numFmtId="16" fontId="30" fillId="12" borderId="9" xfId="0" applyNumberFormat="1" applyFont="1" applyFill="1" applyBorder="1" applyAlignment="1">
      <alignment horizontal="center" wrapText="1"/>
    </xf>
    <xf numFmtId="0" fontId="30" fillId="12" borderId="4" xfId="0" applyFont="1" applyFill="1" applyBorder="1" applyAlignment="1">
      <alignment horizontal="center"/>
    </xf>
    <xf numFmtId="0" fontId="30" fillId="12" borderId="32" xfId="0" applyFont="1" applyFill="1" applyBorder="1" applyAlignment="1">
      <alignment horizontal="center"/>
    </xf>
    <xf numFmtId="0" fontId="30" fillId="12" borderId="19" xfId="0" applyFont="1" applyFill="1" applyBorder="1" applyAlignment="1">
      <alignment horizontal="center"/>
    </xf>
    <xf numFmtId="180" fontId="31" fillId="11" borderId="18" xfId="0" applyNumberFormat="1" applyFont="1" applyFill="1" applyBorder="1" applyAlignment="1">
      <alignment horizontal="center" vertical="center" wrapText="1"/>
    </xf>
    <xf numFmtId="180" fontId="31" fillId="11" borderId="54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 applyProtection="1">
      <alignment horizontal="center"/>
    </xf>
    <xf numFmtId="180" fontId="1" fillId="11" borderId="18" xfId="0" applyNumberFormat="1" applyFont="1" applyFill="1" applyBorder="1" applyAlignment="1">
      <alignment horizontal="center" vertical="center" wrapText="1"/>
    </xf>
    <xf numFmtId="0" fontId="34" fillId="5" borderId="46" xfId="22" applyFont="1" applyFill="1" applyBorder="1" applyAlignment="1">
      <alignment horizontal="center" vertical="center" wrapText="1"/>
    </xf>
    <xf numFmtId="0" fontId="34" fillId="5" borderId="51" xfId="22" applyFont="1" applyFill="1" applyBorder="1" applyAlignment="1">
      <alignment horizontal="center" vertical="center" wrapText="1"/>
    </xf>
    <xf numFmtId="2" fontId="34" fillId="5" borderId="10" xfId="22" applyNumberFormat="1" applyFont="1" applyFill="1" applyBorder="1" applyAlignment="1">
      <alignment vertical="center"/>
    </xf>
    <xf numFmtId="2" fontId="34" fillId="2" borderId="24" xfId="22" applyNumberFormat="1" applyFont="1" applyFill="1" applyBorder="1" applyAlignment="1">
      <alignment vertical="center"/>
    </xf>
    <xf numFmtId="2" fontId="35" fillId="2" borderId="24" xfId="22" applyNumberFormat="1" applyFont="1" applyFill="1" applyBorder="1" applyAlignment="1">
      <alignment vertical="center"/>
    </xf>
    <xf numFmtId="2" fontId="34" fillId="2" borderId="24" xfId="22" applyNumberFormat="1" applyFont="1" applyFill="1" applyBorder="1" applyAlignment="1">
      <alignment vertical="center" wrapText="1"/>
    </xf>
    <xf numFmtId="2" fontId="34" fillId="2" borderId="25" xfId="22" applyNumberFormat="1" applyFont="1" applyFill="1" applyBorder="1" applyAlignment="1">
      <alignment vertical="center"/>
    </xf>
    <xf numFmtId="2" fontId="34" fillId="2" borderId="26" xfId="22" applyNumberFormat="1" applyFont="1" applyFill="1" applyBorder="1" applyAlignment="1">
      <alignment vertical="center"/>
    </xf>
    <xf numFmtId="2" fontId="35" fillId="2" borderId="10" xfId="22" applyNumberFormat="1" applyFont="1" applyFill="1" applyBorder="1" applyAlignment="1">
      <alignment vertical="center"/>
    </xf>
    <xf numFmtId="2" fontId="35" fillId="0" borderId="24" xfId="22" applyNumberFormat="1" applyFont="1" applyFill="1" applyBorder="1" applyAlignment="1">
      <alignment vertical="center"/>
    </xf>
    <xf numFmtId="2" fontId="34" fillId="2" borderId="27" xfId="22" applyNumberFormat="1" applyFont="1" applyFill="1" applyBorder="1" applyAlignment="1">
      <alignment vertical="center"/>
    </xf>
    <xf numFmtId="2" fontId="37" fillId="2" borderId="0" xfId="22" applyNumberFormat="1" applyFont="1" applyFill="1" applyBorder="1" applyAlignment="1">
      <alignment vertical="center"/>
    </xf>
    <xf numFmtId="0" fontId="16" fillId="2" borderId="0" xfId="22" applyFont="1" applyFill="1" applyBorder="1" applyAlignment="1">
      <alignment wrapText="1"/>
    </xf>
    <xf numFmtId="0" fontId="16" fillId="2" borderId="0" xfId="22" applyFont="1" applyFill="1" applyBorder="1" applyAlignment="1">
      <alignment horizontal="center" wrapText="1"/>
    </xf>
    <xf numFmtId="167" fontId="39" fillId="5" borderId="9" xfId="22" applyNumberFormat="1" applyFont="1" applyFill="1" applyBorder="1" applyAlignment="1">
      <alignment vertical="center"/>
    </xf>
    <xf numFmtId="167" fontId="39" fillId="2" borderId="15" xfId="22" applyNumberFormat="1" applyFont="1" applyFill="1" applyBorder="1" applyAlignment="1">
      <alignment vertical="center"/>
    </xf>
    <xf numFmtId="0" fontId="35" fillId="2" borderId="0" xfId="0" applyFont="1" applyFill="1"/>
    <xf numFmtId="0" fontId="35" fillId="0" borderId="0" xfId="0" applyFont="1"/>
    <xf numFmtId="0" fontId="35" fillId="2" borderId="0" xfId="0" applyFont="1" applyFill="1" applyBorder="1"/>
    <xf numFmtId="0" fontId="35" fillId="0" borderId="0" xfId="0" applyFont="1" applyBorder="1"/>
    <xf numFmtId="0" fontId="34" fillId="2" borderId="0" xfId="0" applyFont="1" applyFill="1"/>
    <xf numFmtId="0" fontId="34" fillId="8" borderId="27" xfId="0" applyFont="1" applyFill="1" applyBorder="1" applyAlignment="1">
      <alignment horizontal="center" vertical="center" wrapText="1"/>
    </xf>
    <xf numFmtId="0" fontId="34" fillId="8" borderId="16" xfId="0" applyFont="1" applyFill="1" applyBorder="1" applyAlignment="1">
      <alignment horizontal="center" vertical="center" wrapText="1"/>
    </xf>
    <xf numFmtId="2" fontId="34" fillId="8" borderId="10" xfId="0" applyNumberFormat="1" applyFont="1" applyFill="1" applyBorder="1" applyAlignment="1">
      <alignment horizontal="left" vertical="center" wrapText="1"/>
    </xf>
    <xf numFmtId="2" fontId="34" fillId="2" borderId="25" xfId="0" applyNumberFormat="1" applyFont="1" applyFill="1" applyBorder="1" applyAlignment="1">
      <alignment vertical="center" wrapText="1"/>
    </xf>
    <xf numFmtId="2" fontId="35" fillId="2" borderId="48" xfId="0" applyNumberFormat="1" applyFont="1" applyFill="1" applyBorder="1" applyAlignment="1">
      <alignment vertical="center" wrapText="1"/>
    </xf>
    <xf numFmtId="2" fontId="34" fillId="2" borderId="48" xfId="0" applyNumberFormat="1" applyFont="1" applyFill="1" applyBorder="1" applyAlignment="1">
      <alignment vertical="center" wrapText="1"/>
    </xf>
    <xf numFmtId="167" fontId="34" fillId="2" borderId="42" xfId="0" applyNumberFormat="1" applyFont="1" applyFill="1" applyBorder="1"/>
    <xf numFmtId="2" fontId="34" fillId="8" borderId="14" xfId="0" applyNumberFormat="1" applyFont="1" applyFill="1" applyBorder="1" applyAlignment="1">
      <alignment vertical="center"/>
    </xf>
    <xf numFmtId="2" fontId="34" fillId="8" borderId="14" xfId="0" applyNumberFormat="1" applyFont="1" applyFill="1" applyBorder="1" applyAlignment="1">
      <alignment horizontal="left" vertical="center"/>
    </xf>
    <xf numFmtId="49" fontId="34" fillId="2" borderId="25" xfId="0" applyNumberFormat="1" applyFont="1" applyFill="1" applyBorder="1" applyAlignment="1">
      <alignment vertical="center" wrapText="1"/>
    </xf>
    <xf numFmtId="49" fontId="34" fillId="2" borderId="48" xfId="0" applyNumberFormat="1" applyFont="1" applyFill="1" applyBorder="1" applyAlignment="1">
      <alignment vertical="center" wrapText="1"/>
    </xf>
    <xf numFmtId="49" fontId="35" fillId="2" borderId="48" xfId="0" applyNumberFormat="1" applyFont="1" applyFill="1" applyBorder="1" applyAlignment="1">
      <alignment vertical="center" wrapText="1"/>
    </xf>
    <xf numFmtId="0" fontId="35" fillId="0" borderId="0" xfId="0" applyFont="1" applyFill="1" applyBorder="1"/>
    <xf numFmtId="0" fontId="35" fillId="0" borderId="0" xfId="0" applyFont="1" applyFill="1"/>
    <xf numFmtId="49" fontId="34" fillId="2" borderId="26" xfId="0" applyNumberFormat="1" applyFont="1" applyFill="1" applyBorder="1" applyAlignment="1">
      <alignment vertical="center" wrapText="1"/>
    </xf>
    <xf numFmtId="49" fontId="35" fillId="2" borderId="14" xfId="0" applyNumberFormat="1" applyFont="1" applyFill="1" applyBorder="1" applyAlignment="1">
      <alignment vertical="center" wrapText="1"/>
    </xf>
    <xf numFmtId="49" fontId="34" fillId="2" borderId="14" xfId="0" applyNumberFormat="1" applyFont="1" applyFill="1" applyBorder="1" applyAlignment="1">
      <alignment vertical="center" wrapText="1"/>
    </xf>
    <xf numFmtId="49" fontId="34" fillId="8" borderId="14" xfId="0" applyNumberFormat="1" applyFont="1" applyFill="1" applyBorder="1" applyAlignment="1">
      <alignment vertical="center" wrapText="1"/>
    </xf>
    <xf numFmtId="49" fontId="35" fillId="2" borderId="25" xfId="0" applyNumberFormat="1" applyFont="1" applyFill="1" applyBorder="1" applyAlignment="1">
      <alignment vertical="center" wrapText="1"/>
    </xf>
    <xf numFmtId="0" fontId="35" fillId="2" borderId="25" xfId="0" applyNumberFormat="1" applyFont="1" applyFill="1" applyBorder="1" applyAlignment="1">
      <alignment vertical="center" wrapText="1"/>
    </xf>
    <xf numFmtId="0" fontId="35" fillId="2" borderId="48" xfId="0" applyNumberFormat="1" applyFont="1" applyFill="1" applyBorder="1" applyAlignment="1">
      <alignment vertical="center" wrapText="1"/>
    </xf>
    <xf numFmtId="49" fontId="35" fillId="2" borderId="26" xfId="0" applyNumberFormat="1" applyFont="1" applyFill="1" applyBorder="1" applyAlignment="1">
      <alignment vertical="center" wrapText="1"/>
    </xf>
    <xf numFmtId="2" fontId="34" fillId="2" borderId="0" xfId="0" applyNumberFormat="1" applyFont="1" applyFill="1" applyBorder="1" applyAlignment="1">
      <alignment wrapText="1"/>
    </xf>
    <xf numFmtId="49" fontId="35" fillId="2" borderId="0" xfId="0" applyNumberFormat="1" applyFont="1" applyFill="1" applyAlignment="1">
      <alignment wrapText="1"/>
    </xf>
    <xf numFmtId="49" fontId="35" fillId="2" borderId="0" xfId="0" applyNumberFormat="1" applyFont="1" applyFill="1" applyBorder="1" applyAlignment="1">
      <alignment wrapText="1"/>
    </xf>
    <xf numFmtId="49" fontId="34" fillId="2" borderId="0" xfId="0" applyNumberFormat="1" applyFont="1" applyFill="1" applyBorder="1" applyAlignment="1">
      <alignment wrapText="1"/>
    </xf>
    <xf numFmtId="49" fontId="35" fillId="0" borderId="0" xfId="0" applyNumberFormat="1" applyFont="1" applyAlignment="1">
      <alignment wrapText="1"/>
    </xf>
    <xf numFmtId="0" fontId="40" fillId="10" borderId="10" xfId="22" applyFont="1" applyFill="1" applyBorder="1" applyAlignment="1">
      <alignment vertical="center"/>
    </xf>
    <xf numFmtId="4" fontId="35" fillId="0" borderId="0" xfId="0" applyNumberFormat="1" applyFont="1" applyFill="1" applyBorder="1"/>
    <xf numFmtId="0" fontId="34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wrapText="1"/>
    </xf>
    <xf numFmtId="0" fontId="35" fillId="0" borderId="0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right"/>
    </xf>
    <xf numFmtId="0" fontId="35" fillId="0" borderId="0" xfId="0" applyFont="1" applyFill="1" applyBorder="1" applyAlignment="1">
      <alignment wrapText="1"/>
    </xf>
    <xf numFmtId="2" fontId="35" fillId="0" borderId="0" xfId="0" applyNumberFormat="1" applyFont="1" applyFill="1" applyBorder="1" applyAlignment="1">
      <alignment horizontal="right"/>
    </xf>
    <xf numFmtId="168" fontId="35" fillId="0" borderId="0" xfId="0" applyNumberFormat="1" applyFont="1" applyFill="1" applyBorder="1"/>
    <xf numFmtId="0" fontId="34" fillId="2" borderId="0" xfId="0" applyFont="1" applyFill="1" applyBorder="1"/>
    <xf numFmtId="0" fontId="34" fillId="0" borderId="0" xfId="0" applyFont="1" applyFill="1" applyBorder="1"/>
    <xf numFmtId="0" fontId="34" fillId="0" borderId="0" xfId="0" applyFont="1" applyFill="1"/>
    <xf numFmtId="0" fontId="34" fillId="0" borderId="0" xfId="0" applyFont="1"/>
    <xf numFmtId="4" fontId="34" fillId="2" borderId="0" xfId="0" applyNumberFormat="1" applyFont="1" applyFill="1" applyBorder="1"/>
    <xf numFmtId="49" fontId="35" fillId="2" borderId="0" xfId="0" applyNumberFormat="1" applyFont="1" applyFill="1" applyBorder="1" applyAlignment="1">
      <alignment horizontal="left" wrapText="1" indent="2"/>
    </xf>
    <xf numFmtId="4" fontId="35" fillId="2" borderId="0" xfId="0" applyNumberFormat="1" applyFont="1" applyFill="1" applyBorder="1"/>
    <xf numFmtId="0" fontId="34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 wrapText="1"/>
    </xf>
    <xf numFmtId="0" fontId="34" fillId="2" borderId="0" xfId="0" applyFont="1" applyFill="1" applyBorder="1" applyAlignment="1"/>
    <xf numFmtId="0" fontId="34" fillId="2" borderId="0" xfId="0" applyFont="1" applyFill="1" applyBorder="1" applyAlignment="1">
      <alignment wrapText="1"/>
    </xf>
    <xf numFmtId="167" fontId="35" fillId="0" borderId="12" xfId="0" applyNumberFormat="1" applyFont="1" applyBorder="1" applyAlignment="1">
      <alignment horizontal="right" vertical="center"/>
    </xf>
    <xf numFmtId="0" fontId="34" fillId="2" borderId="0" xfId="22" applyFont="1" applyFill="1" applyBorder="1"/>
    <xf numFmtId="167" fontId="35" fillId="0" borderId="13" xfId="0" applyNumberFormat="1" applyFont="1" applyBorder="1" applyAlignment="1">
      <alignment horizontal="right" vertical="center"/>
    </xf>
    <xf numFmtId="167" fontId="35" fillId="0" borderId="0" xfId="0" applyNumberFormat="1" applyFont="1" applyFill="1" applyBorder="1"/>
    <xf numFmtId="167" fontId="35" fillId="0" borderId="0" xfId="0" applyNumberFormat="1" applyFont="1" applyFill="1" applyBorder="1" applyAlignment="1">
      <alignment horizontal="right" vertical="center"/>
    </xf>
    <xf numFmtId="4" fontId="35" fillId="2" borderId="0" xfId="0" applyNumberFormat="1" applyFont="1" applyFill="1"/>
    <xf numFmtId="0" fontId="35" fillId="2" borderId="0" xfId="0" applyFont="1" applyFill="1" applyProtection="1">
      <protection locked="0"/>
    </xf>
    <xf numFmtId="0" fontId="34" fillId="2" borderId="0" xfId="0" applyFont="1" applyFill="1" applyBorder="1" applyAlignment="1">
      <alignment horizontal="center" vertical="center"/>
    </xf>
    <xf numFmtId="0" fontId="34" fillId="6" borderId="50" xfId="0" applyFont="1" applyFill="1" applyBorder="1" applyAlignment="1">
      <alignment horizontal="center" vertical="center" wrapText="1"/>
    </xf>
    <xf numFmtId="0" fontId="34" fillId="6" borderId="28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2" fontId="34" fillId="6" borderId="10" xfId="0" applyNumberFormat="1" applyFont="1" applyFill="1" applyBorder="1" applyAlignment="1">
      <alignment horizontal="left" vertical="center" wrapText="1"/>
    </xf>
    <xf numFmtId="4" fontId="34" fillId="2" borderId="0" xfId="0" applyNumberFormat="1" applyFont="1" applyFill="1" applyBorder="1" applyAlignment="1">
      <alignment horizontal="right" vertical="center"/>
    </xf>
    <xf numFmtId="167" fontId="34" fillId="0" borderId="0" xfId="0" applyNumberFormat="1" applyFont="1" applyFill="1" applyBorder="1" applyAlignment="1">
      <alignment horizontal="right" vertical="center"/>
    </xf>
    <xf numFmtId="2" fontId="34" fillId="2" borderId="29" xfId="0" applyNumberFormat="1" applyFont="1" applyFill="1" applyBorder="1" applyAlignment="1">
      <alignment horizontal="left" vertical="center" wrapText="1"/>
    </xf>
    <xf numFmtId="2" fontId="35" fillId="2" borderId="24" xfId="0" applyNumberFormat="1" applyFont="1" applyFill="1" applyBorder="1" applyAlignment="1">
      <alignment horizontal="left" vertical="center" wrapText="1"/>
    </xf>
    <xf numFmtId="4" fontId="35" fillId="2" borderId="0" xfId="0" applyNumberFormat="1" applyFont="1" applyFill="1" applyBorder="1" applyAlignment="1">
      <alignment horizontal="right" vertical="center"/>
    </xf>
    <xf numFmtId="178" fontId="35" fillId="0" borderId="0" xfId="0" applyNumberFormat="1" applyFont="1" applyFill="1" applyBorder="1"/>
    <xf numFmtId="2" fontId="34" fillId="2" borderId="24" xfId="0" applyNumberFormat="1" applyFont="1" applyFill="1" applyBorder="1" applyAlignment="1">
      <alignment horizontal="left" vertical="center" wrapText="1"/>
    </xf>
    <xf numFmtId="2" fontId="34" fillId="6" borderId="10" xfId="0" applyNumberFormat="1" applyFont="1" applyFill="1" applyBorder="1" applyAlignment="1">
      <alignment horizontal="left" vertical="center"/>
    </xf>
    <xf numFmtId="2" fontId="35" fillId="0" borderId="0" xfId="0" applyNumberFormat="1" applyFont="1" applyFill="1" applyBorder="1"/>
    <xf numFmtId="49" fontId="34" fillId="2" borderId="29" xfId="0" applyNumberFormat="1" applyFont="1" applyFill="1" applyBorder="1" applyAlignment="1">
      <alignment horizontal="left" vertical="center" wrapText="1"/>
    </xf>
    <xf numFmtId="49" fontId="34" fillId="0" borderId="24" xfId="0" applyNumberFormat="1" applyFont="1" applyFill="1" applyBorder="1" applyAlignment="1">
      <alignment horizontal="left" vertical="center" wrapText="1"/>
    </xf>
    <xf numFmtId="49" fontId="35" fillId="2" borderId="24" xfId="0" applyNumberFormat="1" applyFont="1" applyFill="1" applyBorder="1" applyAlignment="1">
      <alignment horizontal="left" vertical="center" wrapText="1"/>
    </xf>
    <xf numFmtId="49" fontId="34" fillId="2" borderId="24" xfId="0" applyNumberFormat="1" applyFont="1" applyFill="1" applyBorder="1" applyAlignment="1">
      <alignment horizontal="left" vertical="center" wrapText="1"/>
    </xf>
    <xf numFmtId="49" fontId="34" fillId="0" borderId="14" xfId="0" applyNumberFormat="1" applyFont="1" applyFill="1" applyBorder="1" applyAlignment="1">
      <alignment vertical="center" wrapText="1"/>
    </xf>
    <xf numFmtId="49" fontId="35" fillId="2" borderId="29" xfId="0" applyNumberFormat="1" applyFont="1" applyFill="1" applyBorder="1" applyAlignment="1">
      <alignment horizontal="left" vertical="center" wrapText="1"/>
    </xf>
    <xf numFmtId="167" fontId="35" fillId="2" borderId="24" xfId="0" applyNumberFormat="1" applyFont="1" applyFill="1" applyBorder="1" applyAlignment="1">
      <alignment horizontal="left" vertical="center"/>
    </xf>
    <xf numFmtId="49" fontId="34" fillId="2" borderId="27" xfId="0" applyNumberFormat="1" applyFont="1" applyFill="1" applyBorder="1" applyAlignment="1">
      <alignment horizontal="left" vertical="center" wrapText="1"/>
    </xf>
    <xf numFmtId="49" fontId="35" fillId="2" borderId="11" xfId="0" applyNumberFormat="1" applyFont="1" applyFill="1" applyBorder="1" applyAlignment="1">
      <alignment vertical="center" wrapText="1"/>
    </xf>
    <xf numFmtId="167" fontId="35" fillId="2" borderId="0" xfId="0" applyNumberFormat="1" applyFont="1" applyFill="1" applyBorder="1"/>
    <xf numFmtId="49" fontId="34" fillId="2" borderId="10" xfId="0" applyNumberFormat="1" applyFont="1" applyFill="1" applyBorder="1" applyAlignment="1">
      <alignment horizontal="left" vertical="center" wrapText="1"/>
    </xf>
    <xf numFmtId="49" fontId="34" fillId="6" borderId="14" xfId="0" applyNumberFormat="1" applyFont="1" applyFill="1" applyBorder="1" applyAlignment="1">
      <alignment horizontal="left" vertical="center" wrapText="1"/>
    </xf>
    <xf numFmtId="49" fontId="34" fillId="6" borderId="14" xfId="0" applyNumberFormat="1" applyFont="1" applyFill="1" applyBorder="1" applyAlignment="1">
      <alignment vertical="center" wrapText="1"/>
    </xf>
    <xf numFmtId="49" fontId="35" fillId="0" borderId="48" xfId="0" applyNumberFormat="1" applyFont="1" applyFill="1" applyBorder="1" applyAlignment="1">
      <alignment vertical="center" wrapText="1"/>
    </xf>
    <xf numFmtId="167" fontId="35" fillId="2" borderId="0" xfId="0" applyNumberFormat="1" applyFont="1" applyFill="1"/>
    <xf numFmtId="167" fontId="34" fillId="2" borderId="0" xfId="0" applyNumberFormat="1" applyFont="1" applyFill="1" applyBorder="1"/>
    <xf numFmtId="167" fontId="34" fillId="0" borderId="0" xfId="0" applyNumberFormat="1" applyFont="1" applyFill="1" applyBorder="1"/>
    <xf numFmtId="167" fontId="35" fillId="0" borderId="11" xfId="0" applyNumberFormat="1" applyFont="1" applyBorder="1" applyAlignment="1">
      <alignment horizontal="right" vertical="center"/>
    </xf>
    <xf numFmtId="169" fontId="45" fillId="2" borderId="0" xfId="0" applyNumberFormat="1" applyFont="1" applyFill="1" applyProtection="1">
      <protection hidden="1"/>
    </xf>
    <xf numFmtId="0" fontId="40" fillId="7" borderId="10" xfId="22" applyFont="1" applyFill="1" applyBorder="1" applyAlignment="1">
      <alignment vertical="center"/>
    </xf>
    <xf numFmtId="0" fontId="35" fillId="2" borderId="30" xfId="22" applyFont="1" applyFill="1" applyBorder="1" applyAlignment="1">
      <alignment vertical="center"/>
    </xf>
    <xf numFmtId="167" fontId="41" fillId="0" borderId="0" xfId="0" applyNumberFormat="1" applyFont="1" applyFill="1" applyBorder="1"/>
    <xf numFmtId="180" fontId="0" fillId="2" borderId="0" xfId="0" applyNumberFormat="1" applyFill="1"/>
    <xf numFmtId="180" fontId="29" fillId="11" borderId="44" xfId="0" applyNumberFormat="1" applyFont="1" applyFill="1" applyBorder="1" applyAlignment="1">
      <alignment horizontal="center" vertical="center" wrapText="1"/>
    </xf>
    <xf numFmtId="180" fontId="29" fillId="11" borderId="21" xfId="0" applyNumberFormat="1" applyFont="1" applyFill="1" applyBorder="1" applyAlignment="1">
      <alignment horizontal="center" vertical="center" wrapText="1"/>
    </xf>
    <xf numFmtId="180" fontId="29" fillId="11" borderId="5" xfId="0" applyNumberFormat="1" applyFont="1" applyFill="1" applyBorder="1" applyAlignment="1">
      <alignment horizontal="center" vertical="center" wrapText="1"/>
    </xf>
    <xf numFmtId="180" fontId="28" fillId="11" borderId="56" xfId="0" applyNumberFormat="1" applyFont="1" applyFill="1" applyBorder="1" applyAlignment="1">
      <alignment horizontal="center" vertical="center" wrapText="1"/>
    </xf>
    <xf numFmtId="180" fontId="28" fillId="11" borderId="57" xfId="0" applyNumberFormat="1" applyFont="1" applyFill="1" applyBorder="1" applyAlignment="1">
      <alignment horizontal="center" vertical="center" wrapText="1"/>
    </xf>
    <xf numFmtId="180" fontId="33" fillId="11" borderId="1" xfId="0" applyNumberFormat="1" applyFont="1" applyFill="1" applyBorder="1" applyAlignment="1">
      <alignment horizontal="center" vertical="center" wrapText="1"/>
    </xf>
    <xf numFmtId="180" fontId="33" fillId="11" borderId="3" xfId="0" applyNumberFormat="1" applyFont="1" applyFill="1" applyBorder="1" applyAlignment="1">
      <alignment horizontal="center" vertical="center" wrapText="1"/>
    </xf>
    <xf numFmtId="180" fontId="33" fillId="11" borderId="2" xfId="0" applyNumberFormat="1" applyFont="1" applyFill="1" applyBorder="1" applyAlignment="1">
      <alignment horizontal="center" vertical="center" wrapText="1"/>
    </xf>
    <xf numFmtId="180" fontId="33" fillId="11" borderId="45" xfId="0" applyNumberFormat="1" applyFont="1" applyFill="1" applyBorder="1" applyAlignment="1">
      <alignment horizontal="center" vertical="center" wrapText="1"/>
    </xf>
    <xf numFmtId="0" fontId="46" fillId="12" borderId="10" xfId="0" applyFont="1" applyFill="1" applyBorder="1" applyAlignment="1">
      <alignment horizontal="center" vertical="center" wrapText="1"/>
    </xf>
    <xf numFmtId="2" fontId="37" fillId="2" borderId="0" xfId="0" applyNumberFormat="1" applyFont="1" applyFill="1" applyBorder="1" applyAlignment="1">
      <alignment vertical="center" wrapText="1"/>
    </xf>
    <xf numFmtId="3" fontId="7" fillId="2" borderId="0" xfId="0" applyNumberFormat="1" applyFont="1" applyFill="1" applyProtection="1"/>
    <xf numFmtId="3" fontId="7" fillId="2" borderId="23" xfId="0" applyNumberFormat="1" applyFont="1" applyFill="1" applyBorder="1" applyProtection="1"/>
    <xf numFmtId="0" fontId="47" fillId="2" borderId="0" xfId="0" applyFont="1" applyFill="1" applyProtection="1"/>
    <xf numFmtId="0" fontId="7" fillId="2" borderId="0" xfId="0" applyFont="1" applyFill="1" applyProtection="1"/>
    <xf numFmtId="0" fontId="7" fillId="2" borderId="0" xfId="0" applyFont="1" applyFill="1" applyAlignment="1" applyProtection="1">
      <alignment horizontal="right"/>
    </xf>
    <xf numFmtId="0" fontId="7" fillId="2" borderId="23" xfId="0" applyFont="1" applyFill="1" applyBorder="1" applyAlignment="1" applyProtection="1">
      <alignment horizontal="right"/>
    </xf>
    <xf numFmtId="0" fontId="47" fillId="2" borderId="0" xfId="0" applyFont="1" applyFill="1" applyBorder="1" applyProtection="1"/>
    <xf numFmtId="3" fontId="7" fillId="2" borderId="35" xfId="0" applyNumberFormat="1" applyFont="1" applyFill="1" applyBorder="1" applyProtection="1"/>
    <xf numFmtId="179" fontId="7" fillId="2" borderId="0" xfId="0" applyNumberFormat="1" applyFont="1" applyFill="1" applyProtection="1"/>
    <xf numFmtId="170" fontId="7" fillId="2" borderId="0" xfId="0" applyNumberFormat="1" applyFont="1" applyFill="1" applyProtection="1"/>
    <xf numFmtId="170" fontId="7" fillId="2" borderId="23" xfId="0" applyNumberFormat="1" applyFont="1" applyFill="1" applyBorder="1" applyProtection="1"/>
    <xf numFmtId="0" fontId="49" fillId="0" borderId="0" xfId="0" applyFont="1" applyProtection="1"/>
    <xf numFmtId="0" fontId="49" fillId="2" borderId="0" xfId="0" applyFont="1" applyFill="1" applyAlignment="1" applyProtection="1">
      <alignment horizontal="left"/>
    </xf>
    <xf numFmtId="0" fontId="49" fillId="2" borderId="0" xfId="0" applyFont="1" applyFill="1" applyProtection="1"/>
    <xf numFmtId="0" fontId="35" fillId="0" borderId="0" xfId="0" applyFont="1" applyFill="1" applyBorder="1"/>
    <xf numFmtId="169" fontId="35" fillId="2" borderId="42" xfId="0" applyNumberFormat="1" applyFont="1" applyFill="1" applyBorder="1"/>
    <xf numFmtId="169" fontId="34" fillId="8" borderId="39" xfId="0" applyNumberFormat="1" applyFont="1" applyFill="1" applyBorder="1"/>
    <xf numFmtId="169" fontId="34" fillId="8" borderId="9" xfId="0" applyNumberFormat="1" applyFont="1" applyFill="1" applyBorder="1"/>
    <xf numFmtId="0" fontId="35" fillId="0" borderId="0" xfId="0" applyFont="1" applyFill="1" applyBorder="1"/>
    <xf numFmtId="169" fontId="35" fillId="2" borderId="42" xfId="0" applyNumberFormat="1" applyFont="1" applyFill="1" applyBorder="1" applyAlignment="1">
      <alignment horizontal="right" vertical="center"/>
    </xf>
    <xf numFmtId="0" fontId="35" fillId="0" borderId="0" xfId="0" applyFont="1" applyFill="1" applyBorder="1"/>
    <xf numFmtId="169" fontId="39" fillId="5" borderId="9" xfId="22" applyNumberFormat="1" applyFont="1" applyFill="1" applyBorder="1" applyAlignment="1">
      <alignment vertical="center"/>
    </xf>
    <xf numFmtId="169" fontId="39" fillId="2" borderId="42" xfId="22" applyNumberFormat="1" applyFont="1" applyFill="1" applyBorder="1" applyAlignment="1">
      <alignment vertical="center"/>
    </xf>
    <xf numFmtId="169" fontId="38" fillId="2" borderId="42" xfId="22" applyNumberFormat="1" applyFont="1" applyFill="1" applyBorder="1" applyAlignment="1">
      <alignment vertical="center"/>
    </xf>
    <xf numFmtId="169" fontId="54" fillId="2" borderId="42" xfId="22" applyNumberFormat="1" applyFont="1" applyFill="1" applyBorder="1" applyAlignment="1">
      <alignment vertical="center"/>
    </xf>
    <xf numFmtId="169" fontId="39" fillId="2" borderId="15" xfId="22" applyNumberFormat="1" applyFont="1" applyFill="1" applyBorder="1" applyAlignment="1">
      <alignment vertical="center"/>
    </xf>
    <xf numFmtId="169" fontId="53" fillId="2" borderId="9" xfId="22" applyNumberFormat="1" applyFont="1" applyFill="1" applyBorder="1" applyAlignment="1">
      <alignment vertical="center"/>
    </xf>
    <xf numFmtId="169" fontId="38" fillId="0" borderId="42" xfId="22" applyNumberFormat="1" applyFont="1" applyFill="1" applyBorder="1" applyAlignment="1">
      <alignment vertical="center"/>
    </xf>
    <xf numFmtId="180" fontId="39" fillId="5" borderId="19" xfId="22" applyNumberFormat="1" applyFont="1" applyFill="1" applyBorder="1" applyAlignment="1">
      <alignment vertical="center"/>
    </xf>
    <xf numFmtId="180" fontId="39" fillId="2" borderId="16" xfId="22" applyNumberFormat="1" applyFont="1" applyFill="1" applyBorder="1" applyAlignment="1">
      <alignment vertical="center"/>
    </xf>
    <xf numFmtId="180" fontId="39" fillId="2" borderId="49" xfId="22" applyNumberFormat="1" applyFont="1" applyFill="1" applyBorder="1" applyAlignment="1">
      <alignment vertical="center"/>
    </xf>
    <xf numFmtId="169" fontId="17" fillId="2" borderId="42" xfId="36" applyNumberFormat="1" applyFont="1" applyFill="1" applyBorder="1" applyAlignment="1">
      <alignment vertical="center"/>
    </xf>
    <xf numFmtId="169" fontId="34" fillId="2" borderId="41" xfId="0" applyNumberFormat="1" applyFont="1" applyFill="1" applyBorder="1"/>
    <xf numFmtId="169" fontId="34" fillId="2" borderId="42" xfId="0" applyNumberFormat="1" applyFont="1" applyFill="1" applyBorder="1"/>
    <xf numFmtId="169" fontId="34" fillId="2" borderId="15" xfId="0" applyNumberFormat="1" applyFont="1" applyFill="1" applyBorder="1"/>
    <xf numFmtId="169" fontId="34" fillId="0" borderId="21" xfId="0" applyNumberFormat="1" applyFont="1" applyFill="1" applyBorder="1"/>
    <xf numFmtId="169" fontId="34" fillId="0" borderId="9" xfId="0" applyNumberFormat="1" applyFont="1" applyFill="1" applyBorder="1"/>
    <xf numFmtId="169" fontId="35" fillId="2" borderId="41" xfId="0" applyNumberFormat="1" applyFont="1" applyFill="1" applyBorder="1"/>
    <xf numFmtId="169" fontId="35" fillId="2" borderId="27" xfId="0" applyNumberFormat="1" applyFont="1" applyFill="1" applyBorder="1"/>
    <xf numFmtId="180" fontId="34" fillId="8" borderId="19" xfId="0" applyNumberFormat="1" applyFont="1" applyFill="1" applyBorder="1"/>
    <xf numFmtId="169" fontId="34" fillId="6" borderId="9" xfId="0" applyNumberFormat="1" applyFont="1" applyFill="1" applyBorder="1" applyAlignment="1">
      <alignment horizontal="right" vertical="center"/>
    </xf>
    <xf numFmtId="169" fontId="34" fillId="2" borderId="41" xfId="0" applyNumberFormat="1" applyFont="1" applyFill="1" applyBorder="1" applyAlignment="1">
      <alignment horizontal="right" vertical="center"/>
    </xf>
    <xf numFmtId="169" fontId="52" fillId="13" borderId="42" xfId="36" applyNumberFormat="1" applyFont="1" applyFill="1" applyBorder="1" applyAlignment="1">
      <alignment vertical="center"/>
    </xf>
    <xf numFmtId="169" fontId="34" fillId="2" borderId="42" xfId="0" applyNumberFormat="1" applyFont="1" applyFill="1" applyBorder="1" applyAlignment="1">
      <alignment horizontal="right" vertical="center"/>
    </xf>
    <xf numFmtId="169" fontId="50" fillId="2" borderId="42" xfId="0" applyNumberFormat="1" applyFont="1" applyFill="1" applyBorder="1" applyAlignment="1">
      <alignment vertical="center"/>
    </xf>
    <xf numFmtId="169" fontId="55" fillId="6" borderId="9" xfId="0" applyNumberFormat="1" applyFont="1" applyFill="1" applyBorder="1" applyAlignment="1">
      <alignment horizontal="right" vertical="center"/>
    </xf>
    <xf numFmtId="169" fontId="17" fillId="0" borderId="42" xfId="0" applyNumberFormat="1" applyFont="1" applyFill="1" applyBorder="1" applyAlignment="1">
      <alignment horizontal="right" vertical="center"/>
    </xf>
    <xf numFmtId="169" fontId="17" fillId="2" borderId="42" xfId="0" applyNumberFormat="1" applyFont="1" applyFill="1" applyBorder="1" applyAlignment="1">
      <alignment horizontal="right" vertical="center"/>
    </xf>
    <xf numFmtId="169" fontId="17" fillId="0" borderId="42" xfId="0" applyNumberFormat="1" applyFont="1" applyFill="1" applyBorder="1" applyAlignment="1">
      <alignment vertical="center"/>
    </xf>
    <xf numFmtId="169" fontId="34" fillId="0" borderId="9" xfId="0" applyNumberFormat="1" applyFont="1" applyFill="1" applyBorder="1" applyAlignment="1">
      <alignment horizontal="right" vertical="center"/>
    </xf>
    <xf numFmtId="169" fontId="35" fillId="2" borderId="41" xfId="0" applyNumberFormat="1" applyFont="1" applyFill="1" applyBorder="1" applyAlignment="1">
      <alignment horizontal="right" vertical="center"/>
    </xf>
    <xf numFmtId="169" fontId="35" fillId="2" borderId="42" xfId="0" applyNumberFormat="1" applyFont="1" applyFill="1" applyBorder="1" applyAlignment="1">
      <alignment vertical="center"/>
    </xf>
    <xf numFmtId="169" fontId="34" fillId="2" borderId="15" xfId="0" applyNumberFormat="1" applyFont="1" applyFill="1" applyBorder="1" applyAlignment="1">
      <alignment horizontal="right" vertical="center"/>
    </xf>
    <xf numFmtId="169" fontId="26" fillId="2" borderId="21" xfId="0" applyNumberFormat="1" applyFont="1" applyFill="1" applyBorder="1" applyAlignment="1">
      <alignment vertical="center"/>
    </xf>
    <xf numFmtId="169" fontId="34" fillId="2" borderId="9" xfId="0" applyNumberFormat="1" applyFont="1" applyFill="1" applyBorder="1" applyAlignment="1">
      <alignment horizontal="right" vertical="center"/>
    </xf>
    <xf numFmtId="169" fontId="34" fillId="6" borderId="9" xfId="0" applyNumberFormat="1" applyFont="1" applyFill="1" applyBorder="1" applyAlignment="1">
      <alignment vertical="center"/>
    </xf>
    <xf numFmtId="169" fontId="35" fillId="2" borderId="41" xfId="0" applyNumberFormat="1" applyFont="1" applyFill="1" applyBorder="1" applyAlignment="1">
      <alignment vertical="center"/>
    </xf>
    <xf numFmtId="169" fontId="44" fillId="0" borderId="42" xfId="0" applyNumberFormat="1" applyFont="1" applyFill="1" applyBorder="1" applyAlignment="1">
      <alignment vertical="center"/>
    </xf>
    <xf numFmtId="169" fontId="34" fillId="2" borderId="15" xfId="0" applyNumberFormat="1" applyFont="1" applyFill="1" applyBorder="1" applyAlignment="1">
      <alignment vertical="center"/>
    </xf>
    <xf numFmtId="180" fontId="34" fillId="6" borderId="33" xfId="0" applyNumberFormat="1" applyFont="1" applyFill="1" applyBorder="1" applyAlignment="1">
      <alignment horizontal="right" vertical="center"/>
    </xf>
    <xf numFmtId="180" fontId="34" fillId="2" borderId="40" xfId="0" applyNumberFormat="1" applyFont="1" applyFill="1" applyBorder="1" applyAlignment="1">
      <alignment horizontal="right" vertical="center"/>
    </xf>
    <xf numFmtId="180" fontId="35" fillId="2" borderId="20" xfId="0" applyNumberFormat="1" applyFont="1" applyFill="1" applyBorder="1" applyAlignment="1">
      <alignment horizontal="right" vertical="center"/>
    </xf>
    <xf numFmtId="180" fontId="34" fillId="2" borderId="20" xfId="0" applyNumberFormat="1" applyFont="1" applyFill="1" applyBorder="1" applyAlignment="1">
      <alignment horizontal="right" vertical="center"/>
    </xf>
    <xf numFmtId="180" fontId="43" fillId="2" borderId="20" xfId="0" applyNumberFormat="1" applyFont="1" applyFill="1" applyBorder="1" applyAlignment="1">
      <alignment vertical="center"/>
    </xf>
    <xf numFmtId="180" fontId="34" fillId="0" borderId="20" xfId="0" applyNumberFormat="1" applyFont="1" applyFill="1" applyBorder="1" applyAlignment="1">
      <alignment horizontal="right" vertical="center"/>
    </xf>
    <xf numFmtId="180" fontId="34" fillId="0" borderId="33" xfId="0" applyNumberFormat="1" applyFont="1" applyFill="1" applyBorder="1" applyAlignment="1">
      <alignment horizontal="right" vertical="center"/>
    </xf>
    <xf numFmtId="180" fontId="35" fillId="2" borderId="40" xfId="0" applyNumberFormat="1" applyFont="1" applyFill="1" applyBorder="1" applyAlignment="1">
      <alignment horizontal="right" vertical="center"/>
    </xf>
    <xf numFmtId="180" fontId="34" fillId="2" borderId="28" xfId="0" applyNumberFormat="1" applyFont="1" applyFill="1" applyBorder="1" applyAlignment="1">
      <alignment horizontal="right" vertical="center"/>
    </xf>
    <xf numFmtId="180" fontId="26" fillId="2" borderId="34" xfId="0" applyNumberFormat="1" applyFont="1" applyFill="1" applyBorder="1" applyAlignment="1">
      <alignment vertical="center"/>
    </xf>
    <xf numFmtId="180" fontId="34" fillId="2" borderId="33" xfId="0" applyNumberFormat="1" applyFont="1" applyFill="1" applyBorder="1" applyAlignment="1">
      <alignment horizontal="right" vertical="center"/>
    </xf>
    <xf numFmtId="180" fontId="34" fillId="6" borderId="33" xfId="0" applyNumberFormat="1" applyFont="1" applyFill="1" applyBorder="1" applyAlignment="1">
      <alignment vertical="center"/>
    </xf>
    <xf numFmtId="180" fontId="35" fillId="2" borderId="40" xfId="0" applyNumberFormat="1" applyFont="1" applyFill="1" applyBorder="1" applyAlignment="1">
      <alignment vertical="center"/>
    </xf>
    <xf numFmtId="180" fontId="35" fillId="2" borderId="20" xfId="0" applyNumberFormat="1" applyFont="1" applyFill="1" applyBorder="1" applyAlignment="1">
      <alignment vertical="center"/>
    </xf>
    <xf numFmtId="180" fontId="44" fillId="0" borderId="20" xfId="0" applyNumberFormat="1" applyFont="1" applyFill="1" applyBorder="1" applyAlignment="1">
      <alignment vertical="center"/>
    </xf>
    <xf numFmtId="180" fontId="34" fillId="2" borderId="28" xfId="0" applyNumberFormat="1" applyFont="1" applyFill="1" applyBorder="1" applyAlignment="1">
      <alignment vertical="center"/>
    </xf>
    <xf numFmtId="0" fontId="35" fillId="2" borderId="0" xfId="0" applyFont="1" applyFill="1" applyBorder="1" applyAlignment="1">
      <alignment horizontal="center"/>
    </xf>
    <xf numFmtId="169" fontId="45" fillId="2" borderId="0" xfId="0" applyNumberFormat="1" applyFont="1" applyFill="1" applyBorder="1" applyProtection="1">
      <protection hidden="1"/>
    </xf>
    <xf numFmtId="49" fontId="34" fillId="2" borderId="0" xfId="0" applyNumberFormat="1" applyFont="1" applyFill="1" applyBorder="1" applyAlignment="1">
      <alignment horizontal="left" wrapText="1" indent="1"/>
    </xf>
    <xf numFmtId="0" fontId="35" fillId="2" borderId="0" xfId="0" applyFont="1" applyFill="1" applyBorder="1" applyAlignment="1">
      <alignment horizontal="center" vertical="center" wrapText="1"/>
    </xf>
    <xf numFmtId="49" fontId="35" fillId="2" borderId="0" xfId="0" applyNumberFormat="1" applyFont="1" applyFill="1" applyBorder="1" applyAlignment="1">
      <alignment horizontal="left" wrapText="1" indent="3"/>
    </xf>
    <xf numFmtId="49" fontId="34" fillId="2" borderId="0" xfId="0" applyNumberFormat="1" applyFont="1" applyFill="1" applyBorder="1" applyAlignment="1">
      <alignment horizontal="left" wrapText="1" indent="2"/>
    </xf>
    <xf numFmtId="49" fontId="34" fillId="2" borderId="0" xfId="0" applyNumberFormat="1" applyFont="1" applyFill="1" applyBorder="1" applyAlignment="1">
      <alignment horizontal="left" wrapText="1"/>
    </xf>
    <xf numFmtId="180" fontId="39" fillId="5" borderId="33" xfId="22" applyNumberFormat="1" applyFont="1" applyFill="1" applyBorder="1" applyAlignment="1">
      <alignment vertical="center"/>
    </xf>
    <xf numFmtId="180" fontId="38" fillId="2" borderId="16" xfId="22" applyNumberFormat="1" applyFont="1" applyFill="1" applyBorder="1" applyAlignment="1">
      <alignment vertical="center"/>
    </xf>
    <xf numFmtId="180" fontId="38" fillId="2" borderId="19" xfId="22" applyNumberFormat="1" applyFont="1" applyFill="1" applyBorder="1" applyAlignment="1">
      <alignment vertical="center"/>
    </xf>
    <xf numFmtId="0" fontId="35" fillId="2" borderId="0" xfId="0" applyFont="1" applyFill="1" applyBorder="1" applyAlignment="1">
      <alignment horizontal="center"/>
    </xf>
    <xf numFmtId="167" fontId="34" fillId="8" borderId="9" xfId="36" applyNumberFormat="1" applyFont="1" applyFill="1" applyBorder="1" applyAlignment="1">
      <alignment vertical="center"/>
    </xf>
    <xf numFmtId="169" fontId="35" fillId="2" borderId="0" xfId="0" applyNumberFormat="1" applyFont="1" applyFill="1" applyBorder="1" applyAlignment="1" applyProtection="1">
      <alignment horizontal="center" vertical="center"/>
      <protection hidden="1"/>
    </xf>
    <xf numFmtId="180" fontId="34" fillId="2" borderId="16" xfId="0" applyNumberFormat="1" applyFont="1" applyFill="1" applyBorder="1"/>
    <xf numFmtId="180" fontId="34" fillId="2" borderId="49" xfId="0" applyNumberFormat="1" applyFont="1" applyFill="1" applyBorder="1"/>
    <xf numFmtId="180" fontId="34" fillId="2" borderId="47" xfId="0" applyNumberFormat="1" applyFont="1" applyFill="1" applyBorder="1"/>
    <xf numFmtId="180" fontId="34" fillId="2" borderId="19" xfId="0" applyNumberFormat="1" applyFont="1" applyFill="1" applyBorder="1"/>
    <xf numFmtId="164" fontId="5" fillId="2" borderId="0" xfId="39" applyFont="1" applyFill="1"/>
    <xf numFmtId="165" fontId="5" fillId="2" borderId="0" xfId="38" applyFont="1" applyFill="1" applyBorder="1"/>
    <xf numFmtId="164" fontId="35" fillId="2" borderId="0" xfId="39" applyFont="1" applyFill="1"/>
    <xf numFmtId="0" fontId="38" fillId="2" borderId="0" xfId="0" applyFont="1" applyFill="1"/>
    <xf numFmtId="164" fontId="59" fillId="2" borderId="0" xfId="39" applyFont="1" applyFill="1"/>
    <xf numFmtId="0" fontId="35" fillId="2" borderId="23" xfId="0" applyFont="1" applyFill="1" applyBorder="1"/>
    <xf numFmtId="181" fontId="16" fillId="2" borderId="23" xfId="0" applyNumberFormat="1" applyFont="1" applyFill="1" applyBorder="1" applyAlignment="1" applyProtection="1">
      <alignment horizontal="center"/>
    </xf>
    <xf numFmtId="181" fontId="0" fillId="2" borderId="23" xfId="0" applyNumberForma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justify" vertical="justify" wrapText="1"/>
    </xf>
    <xf numFmtId="0" fontId="0" fillId="2" borderId="7" xfId="0" applyFill="1" applyBorder="1" applyAlignment="1" applyProtection="1">
      <alignment horizontal="justify" vertical="justify" wrapText="1"/>
    </xf>
    <xf numFmtId="0" fontId="0" fillId="2" borderId="8" xfId="0" applyFill="1" applyBorder="1" applyAlignment="1" applyProtection="1">
      <alignment horizontal="justify" vertical="justify" wrapText="1"/>
    </xf>
    <xf numFmtId="0" fontId="19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left"/>
    </xf>
    <xf numFmtId="0" fontId="7" fillId="2" borderId="23" xfId="0" applyFont="1" applyFill="1" applyBorder="1" applyAlignment="1" applyProtection="1">
      <alignment horizontal="left"/>
    </xf>
    <xf numFmtId="0" fontId="46" fillId="12" borderId="10" xfId="0" applyFont="1" applyFill="1" applyBorder="1" applyAlignment="1">
      <alignment horizontal="center" vertical="center" wrapText="1"/>
    </xf>
    <xf numFmtId="0" fontId="46" fillId="12" borderId="32" xfId="0" applyFont="1" applyFill="1" applyBorder="1" applyAlignment="1">
      <alignment horizontal="center" vertical="center" wrapText="1"/>
    </xf>
    <xf numFmtId="0" fontId="30" fillId="12" borderId="41" xfId="0" applyFont="1" applyFill="1" applyBorder="1" applyAlignment="1">
      <alignment horizontal="center" vertical="center" textRotation="45" wrapText="1"/>
    </xf>
    <xf numFmtId="0" fontId="30" fillId="12" borderId="42" xfId="0" applyFont="1" applyFill="1" applyBorder="1" applyAlignment="1">
      <alignment horizontal="center" vertical="center" textRotation="45" wrapText="1"/>
    </xf>
    <xf numFmtId="0" fontId="30" fillId="12" borderId="15" xfId="0" applyFont="1" applyFill="1" applyBorder="1" applyAlignment="1">
      <alignment horizontal="center" vertical="center" textRotation="45" wrapText="1"/>
    </xf>
    <xf numFmtId="0" fontId="19" fillId="2" borderId="0" xfId="0" applyFont="1" applyFill="1" applyBorder="1" applyAlignment="1">
      <alignment horizontal="center"/>
    </xf>
    <xf numFmtId="0" fontId="30" fillId="12" borderId="29" xfId="0" applyFont="1" applyFill="1" applyBorder="1" applyAlignment="1">
      <alignment horizontal="center" vertical="center" wrapText="1"/>
    </xf>
    <xf numFmtId="0" fontId="30" fillId="12" borderId="30" xfId="0" applyFont="1" applyFill="1" applyBorder="1" applyAlignment="1">
      <alignment horizontal="center" vertical="center" wrapText="1"/>
    </xf>
    <xf numFmtId="0" fontId="30" fillId="12" borderId="27" xfId="0" applyFont="1" applyFill="1" applyBorder="1" applyAlignment="1">
      <alignment horizontal="center" vertical="center" wrapText="1"/>
    </xf>
    <xf numFmtId="0" fontId="30" fillId="12" borderId="31" xfId="0" applyFont="1" applyFill="1" applyBorder="1" applyAlignment="1">
      <alignment horizontal="center" vertical="center" wrapText="1"/>
    </xf>
    <xf numFmtId="0" fontId="46" fillId="12" borderId="33" xfId="0" applyFont="1" applyFill="1" applyBorder="1" applyAlignment="1">
      <alignment horizontal="center" vertical="center" wrapText="1"/>
    </xf>
    <xf numFmtId="169" fontId="51" fillId="5" borderId="10" xfId="0" applyNumberFormat="1" applyFont="1" applyFill="1" applyBorder="1" applyAlignment="1" applyProtection="1">
      <alignment horizontal="center" vertical="center"/>
      <protection hidden="1"/>
    </xf>
    <xf numFmtId="169" fontId="51" fillId="5" borderId="33" xfId="0" applyNumberFormat="1" applyFont="1" applyFill="1" applyBorder="1" applyAlignment="1" applyProtection="1">
      <alignment horizontal="center" vertical="center"/>
      <protection hidden="1"/>
    </xf>
    <xf numFmtId="0" fontId="34" fillId="5" borderId="36" xfId="22" applyFont="1" applyFill="1" applyBorder="1" applyAlignment="1">
      <alignment horizontal="center" vertical="center"/>
    </xf>
    <xf numFmtId="0" fontId="34" fillId="5" borderId="37" xfId="22" applyFont="1" applyFill="1" applyBorder="1" applyAlignment="1">
      <alignment horizontal="center" vertical="center"/>
    </xf>
    <xf numFmtId="0" fontId="36" fillId="9" borderId="29" xfId="22" applyFont="1" applyFill="1" applyBorder="1" applyAlignment="1">
      <alignment horizontal="center" vertical="center"/>
    </xf>
    <xf numFmtId="0" fontId="36" fillId="9" borderId="27" xfId="22" applyFont="1" applyFill="1" applyBorder="1" applyAlignment="1">
      <alignment horizontal="center" vertical="center"/>
    </xf>
    <xf numFmtId="2" fontId="36" fillId="10" borderId="25" xfId="0" applyNumberFormat="1" applyFont="1" applyFill="1" applyBorder="1" applyAlignment="1">
      <alignment horizontal="center" vertical="center"/>
    </xf>
    <xf numFmtId="2" fontId="36" fillId="10" borderId="26" xfId="0" applyNumberFormat="1" applyFont="1" applyFill="1" applyBorder="1" applyAlignment="1">
      <alignment horizontal="center" vertical="center"/>
    </xf>
    <xf numFmtId="169" fontId="42" fillId="8" borderId="14" xfId="0" applyNumberFormat="1" applyFont="1" applyFill="1" applyBorder="1" applyAlignment="1">
      <alignment horizontal="center" vertical="center"/>
    </xf>
    <xf numFmtId="0" fontId="41" fillId="2" borderId="31" xfId="22" applyFont="1" applyFill="1" applyBorder="1" applyAlignment="1">
      <alignment horizontal="center"/>
    </xf>
    <xf numFmtId="0" fontId="34" fillId="8" borderId="36" xfId="0" applyFont="1" applyFill="1" applyBorder="1" applyAlignment="1">
      <alignment horizontal="center" vertical="center"/>
    </xf>
    <xf numFmtId="0" fontId="34" fillId="8" borderId="37" xfId="0" applyFont="1" applyFill="1" applyBorder="1" applyAlignment="1">
      <alignment horizontal="center" vertical="center"/>
    </xf>
    <xf numFmtId="2" fontId="36" fillId="7" borderId="29" xfId="0" applyNumberFormat="1" applyFont="1" applyFill="1" applyBorder="1" applyAlignment="1">
      <alignment horizontal="center" vertical="center"/>
    </xf>
    <xf numFmtId="2" fontId="36" fillId="7" borderId="27" xfId="0" applyNumberFormat="1" applyFont="1" applyFill="1" applyBorder="1" applyAlignment="1">
      <alignment horizontal="center" vertical="center"/>
    </xf>
    <xf numFmtId="169" fontId="56" fillId="6" borderId="14" xfId="0" applyNumberFormat="1" applyFont="1" applyFill="1" applyBorder="1" applyAlignment="1">
      <alignment horizontal="center" vertical="center"/>
    </xf>
    <xf numFmtId="0" fontId="34" fillId="6" borderId="38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wrapText="1"/>
    </xf>
    <xf numFmtId="0" fontId="35" fillId="0" borderId="0" xfId="0" applyFont="1" applyFill="1" applyBorder="1"/>
    <xf numFmtId="166" fontId="35" fillId="2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/>
    <xf numFmtId="0" fontId="34" fillId="0" borderId="0" xfId="0" applyFont="1" applyFill="1" applyBorder="1" applyAlignment="1">
      <alignment horizontal="center"/>
    </xf>
    <xf numFmtId="0" fontId="26" fillId="4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textRotation="45"/>
    </xf>
    <xf numFmtId="0" fontId="17" fillId="0" borderId="0" xfId="0" applyFont="1" applyFill="1" applyAlignment="1">
      <alignment horizontal="center" vertical="center" textRotation="45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" fontId="17" fillId="0" borderId="0" xfId="0" applyNumberFormat="1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</cellXfs>
  <cellStyles count="40">
    <cellStyle name="1 indent" xfId="1"/>
    <cellStyle name="2 indents" xfId="2"/>
    <cellStyle name="3 indents" xfId="3"/>
    <cellStyle name="4 indents" xfId="4"/>
    <cellStyle name="Comma" xfId="38" builtinId="3"/>
    <cellStyle name="Currency" xfId="39" builtin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3" xfId="26"/>
    <cellStyle name="Normal 4" xfId="27"/>
    <cellStyle name="Normal 48" xfId="3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7E0000"/>
      <color rgb="FF910000"/>
      <color rgb="FF820000"/>
      <color rgb="FF5A0000"/>
      <color rgb="FF640000"/>
      <color rgb="FF6E0000"/>
      <color rgb="FF730000"/>
      <color rgb="FF780000"/>
      <color rgb="FF7D0000"/>
      <color rgb="FF32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1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1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1" val="0"/>
</file>

<file path=xl/ctrlProps/ctrlProp4.xml><?xml version="1.0" encoding="utf-8"?>
<formControlPr xmlns="http://schemas.microsoft.com/office/spreadsheetml/2009/9/main" objectType="List" dx="16" fmlaLink="MasterSheet!$A$1" fmlaRange="MasterSheet!$B$27:$B$28" noThreeD="1" sel="1" val="0"/>
</file>

<file path=xl/ctrlProps/ctrlProp5.xml><?xml version="1.0" encoding="utf-8"?>
<formControlPr xmlns="http://schemas.microsoft.com/office/spreadsheetml/2009/9/main" objectType="List" dx="16" fmlaLink="MasterSheet!$A$1" fmlaRange="MasterSheet!$B$27:$B$28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494251</xdr:colOff>
      <xdr:row>13</xdr:row>
      <xdr:rowOff>142456</xdr:rowOff>
    </xdr:from>
    <xdr:to>
      <xdr:col>8</xdr:col>
      <xdr:colOff>351864</xdr:colOff>
      <xdr:row>37</xdr:row>
      <xdr:rowOff>109445</xdr:rowOff>
    </xdr:to>
    <xdr:pic>
      <xdr:nvPicPr>
        <xdr:cNvPr id="2" name="Picture 1" descr="Crna Gora_map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9369" y="2439662"/>
          <a:ext cx="4082230" cy="4079548"/>
        </a:xfrm>
        <a:prstGeom prst="rect">
          <a:avLst/>
        </a:prstGeom>
      </xdr:spPr>
    </xdr:pic>
    <xdr:clientData/>
  </xdr:twoCellAnchor>
  <xdr:twoCellAnchor editAs="oneCell">
    <xdr:from>
      <xdr:col>9</xdr:col>
      <xdr:colOff>528272</xdr:colOff>
      <xdr:row>1</xdr:row>
      <xdr:rowOff>28566</xdr:rowOff>
    </xdr:from>
    <xdr:to>
      <xdr:col>11</xdr:col>
      <xdr:colOff>95250</xdr:colOff>
      <xdr:row>5</xdr:row>
      <xdr:rowOff>105508</xdr:rowOff>
    </xdr:to>
    <xdr:pic>
      <xdr:nvPicPr>
        <xdr:cNvPr id="4" name="Picture 3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05072" y="28566"/>
          <a:ext cx="786178" cy="905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85725</xdr:rowOff>
    </xdr:from>
    <xdr:to>
      <xdr:col>7</xdr:col>
      <xdr:colOff>167053</xdr:colOff>
      <xdr:row>7</xdr:row>
      <xdr:rowOff>19792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0050" y="247650"/>
          <a:ext cx="786178" cy="9056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104775</xdr:rowOff>
    </xdr:from>
    <xdr:to>
      <xdr:col>4</xdr:col>
      <xdr:colOff>74184</xdr:colOff>
      <xdr:row>5</xdr:row>
      <xdr:rowOff>143617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53600" y="104775"/>
          <a:ext cx="786178" cy="9056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7" Type="http://schemas.openxmlformats.org/officeDocument/2006/relationships/ctrlProp" Target="../ctrlProps/ctrlProp5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AI100"/>
  <sheetViews>
    <sheetView zoomScale="85" zoomScaleNormal="85" zoomScaleSheetLayoutView="100" workbookViewId="0">
      <selection activeCell="V31" sqref="V31"/>
    </sheetView>
  </sheetViews>
  <sheetFormatPr defaultColWidth="9.140625" defaultRowHeight="12.75"/>
  <cols>
    <col min="1" max="4" width="9.140625" style="25"/>
    <col min="5" max="5" width="8.85546875" style="25" customWidth="1"/>
    <col min="6" max="11" width="9.140625" style="25"/>
    <col min="12" max="12" width="8.5703125" style="25" customWidth="1"/>
    <col min="13" max="13" width="12" style="25" customWidth="1"/>
    <col min="14" max="14" width="9.140625" style="25"/>
    <col min="15" max="15" width="12.85546875" style="25" customWidth="1"/>
    <col min="16" max="16384" width="9.140625" style="25"/>
  </cols>
  <sheetData>
    <row r="1" spans="1:35" ht="12.75" customHeight="1">
      <c r="A1" s="24"/>
      <c r="B1" s="24"/>
      <c r="D1" s="26"/>
      <c r="E1" s="26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ht="12.75" customHeight="1">
      <c r="A2" s="24"/>
      <c r="B2" s="27"/>
      <c r="C2" s="26"/>
      <c r="D2" s="26"/>
      <c r="E2" s="26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ht="27" customHeight="1">
      <c r="A3" s="24"/>
      <c r="B3" s="311" t="str">
        <f>IF(MasterSheet!$A$1=1,MasterSheet!B30,MasterSheet!B31)</f>
        <v>Notice: The information is provided in English and in Montenegrin language</v>
      </c>
      <c r="C3" s="312"/>
      <c r="D3" s="312"/>
      <c r="E3" s="313"/>
      <c r="G3" s="24"/>
      <c r="H3" s="27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>
      <c r="A4" s="24"/>
      <c r="B4" s="24"/>
      <c r="C4" s="26"/>
      <c r="D4" s="26"/>
      <c r="E4" s="26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1: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1:35" ht="15">
      <c r="A8" s="24"/>
      <c r="B8" s="24"/>
      <c r="C8" s="24"/>
      <c r="D8" s="24"/>
      <c r="E8" s="24"/>
      <c r="F8" s="24"/>
      <c r="G8" s="24"/>
      <c r="H8" s="24"/>
      <c r="I8" s="24"/>
      <c r="J8" s="314" t="str">
        <f>IF(MasterSheet!$A$1 = 1, MasterSheet!C5,MasterSheet!B5)</f>
        <v>MONTENEGRO</v>
      </c>
      <c r="K8" s="314"/>
      <c r="L8" s="31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5" ht="15">
      <c r="A9" s="24"/>
      <c r="B9" s="24"/>
      <c r="C9" s="24"/>
      <c r="D9" s="24"/>
      <c r="E9" s="24"/>
      <c r="F9" s="24"/>
      <c r="G9" s="24"/>
      <c r="H9" s="24"/>
      <c r="I9" s="314" t="str">
        <f>IF(MasterSheet!$A$1 = 1, MasterSheet!C6,MasterSheet!B6)</f>
        <v>MINISTRY OF FINANCE</v>
      </c>
      <c r="J9" s="314"/>
      <c r="K9" s="314"/>
      <c r="L9" s="314"/>
      <c r="M9" s="31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1:3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1:3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1:3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3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</row>
    <row r="15" spans="1:3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3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</row>
    <row r="17" spans="1:3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ht="14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315" t="str">
        <f>IF(MasterSheet!$A$1=1, MasterSheet!C8,MasterSheet!B8)</f>
        <v>Area (km²)</v>
      </c>
      <c r="L18" s="315"/>
      <c r="M18" s="315"/>
      <c r="N18" s="315"/>
      <c r="O18" s="211">
        <v>13812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1:35" ht="14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316" t="str">
        <f>IF(MasterSheet!$A$1=1, MasterSheet!C9,MasterSheet!B9)</f>
        <v>Population (Census 2011)</v>
      </c>
      <c r="L19" s="316"/>
      <c r="M19" s="316"/>
      <c r="N19" s="316"/>
      <c r="O19" s="212">
        <v>625266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1:35" ht="14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13"/>
      <c r="L20" s="213"/>
      <c r="M20" s="213"/>
      <c r="N20" s="213"/>
      <c r="O20" s="21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</row>
    <row r="21" spans="1:35" ht="14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315" t="str">
        <f>IF(MasterSheet!$A$1=1, MasterSheet!C10,MasterSheet!B10)</f>
        <v>Capital</v>
      </c>
      <c r="L21" s="315"/>
      <c r="M21" s="315"/>
      <c r="N21" s="315"/>
      <c r="O21" s="215" t="s">
        <v>217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ht="14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316" t="str">
        <f>IF(MasterSheet!$A$1=1, MasterSheet!C11,MasterSheet!B11)</f>
        <v>Royal Capital</v>
      </c>
      <c r="L22" s="316"/>
      <c r="M22" s="316"/>
      <c r="N22" s="316"/>
      <c r="O22" s="216" t="s">
        <v>218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spans="1:35" ht="14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13"/>
      <c r="L23" s="213"/>
      <c r="M23" s="213"/>
      <c r="N23" s="213"/>
      <c r="O23" s="21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1:35" ht="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316" t="str">
        <f>IF(MasterSheet!$A$1=1, MasterSheet!C12,MasterSheet!B12)</f>
        <v>Currency</v>
      </c>
      <c r="L24" s="316"/>
      <c r="M24" s="316"/>
      <c r="N24" s="316"/>
      <c r="O24" s="215" t="s">
        <v>398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5" ht="14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13"/>
      <c r="L25" s="217"/>
      <c r="M25" s="217"/>
      <c r="N25" s="217"/>
      <c r="O25" s="218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ht="14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315" t="str">
        <f>IF(MasterSheet!$A$1=1, MasterSheet!C13,MasterSheet!B13)</f>
        <v>GDP (mil. €)*</v>
      </c>
      <c r="L26" s="315"/>
      <c r="M26" s="315"/>
      <c r="N26" s="315"/>
      <c r="O26" s="219" t="e">
        <f>+'Public expenditure_int'!#REF!</f>
        <v>#REF!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ht="14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315" t="str">
        <f>IF(MasterSheet!$A$1=1, MasterSheet!C14,MasterSheet!B14)</f>
        <v>GDP per capita (€)*</v>
      </c>
      <c r="L27" s="315"/>
      <c r="M27" s="315"/>
      <c r="N27" s="315"/>
      <c r="O27" s="211" t="e">
        <f>O26/O19</f>
        <v>#REF!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ht="14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315" t="str">
        <f>IF(MasterSheet!$A$1=1, MasterSheet!C15,MasterSheet!B15)</f>
        <v xml:space="preserve">   Inflation (%)</v>
      </c>
      <c r="L28" s="315"/>
      <c r="M28" s="315"/>
      <c r="N28" s="315"/>
      <c r="O28" s="220">
        <v>1.5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</row>
    <row r="29" spans="1:35" ht="14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316" t="str">
        <f>IF(MasterSheet!$A$1=1, MasterSheet!C17,MasterSheet!B17)</f>
        <v xml:space="preserve">   Public expenditure (% GDP)</v>
      </c>
      <c r="L29" s="316"/>
      <c r="M29" s="316"/>
      <c r="N29" s="316"/>
      <c r="O29" s="221" t="e">
        <f>+'Public expenditure_int'!#REF!</f>
        <v>#REF!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35" ht="14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22"/>
      <c r="L30" s="223"/>
      <c r="M30" s="224"/>
      <c r="N30" s="224"/>
      <c r="O30" s="211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  <row r="31" spans="1:35" ht="14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315" t="str">
        <f>IF(MasterSheet!$A$1=1, MasterSheet!C18,MasterSheet!B18)</f>
        <v>Average net wage (€)</v>
      </c>
      <c r="L31" s="315"/>
      <c r="M31" s="315"/>
      <c r="N31" s="315"/>
      <c r="O31" s="211">
        <v>486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</row>
    <row r="32" spans="1:35" ht="14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316" t="str">
        <f>IF(MasterSheet!$A$1=1, MasterSheet!C19,MasterSheet!B19)</f>
        <v>Unemployment rate (%)</v>
      </c>
      <c r="L32" s="316"/>
      <c r="M32" s="316"/>
      <c r="N32" s="316"/>
      <c r="O32" s="221">
        <v>14.9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</row>
    <row r="33" spans="1:3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8" t="str">
        <f>IF(MasterSheet!$A$1=1, MasterSheet!C21,MasterSheet!B21)</f>
        <v>Source: Employment Office, Monstat, Ministry of Finance</v>
      </c>
      <c r="L33" s="24"/>
      <c r="M33" s="24"/>
      <c r="N33" s="24"/>
      <c r="O33" s="29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30" t="str">
        <f>IF(MasterSheet!$A$1=1, MasterSheet!B25,MasterSheet!B24)</f>
        <v>*data represent Ministry of Finance forecast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</row>
    <row r="35" spans="1:3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</row>
    <row r="36" spans="1:3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</row>
    <row r="37" spans="1:3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</row>
    <row r="38" spans="1:3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</row>
    <row r="39" spans="1:3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 t="str">
        <f>IF(MasterSheet!$A$1=1,MasterSheet!C22,MasterSheet!B22)</f>
        <v>Updated:</v>
      </c>
      <c r="L39" s="309">
        <v>41329</v>
      </c>
      <c r="M39" s="310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</row>
    <row r="40" spans="1:3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</row>
    <row r="41" spans="1:3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9" t="s">
        <v>397</v>
      </c>
      <c r="L41" s="24"/>
      <c r="M41" s="86" t="s">
        <v>396</v>
      </c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</row>
    <row r="42" spans="1:3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</row>
    <row r="43" spans="1:3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</row>
    <row r="44" spans="1:3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3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</row>
    <row r="46" spans="1:3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</row>
    <row r="47" spans="1:3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</row>
    <row r="48" spans="1:3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</row>
    <row r="49" spans="1:3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</row>
    <row r="50" spans="1:3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</row>
    <row r="51" spans="1:3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</row>
    <row r="52" spans="1:3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</row>
    <row r="53" spans="1:3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</row>
    <row r="54" spans="1:3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</row>
    <row r="55" spans="1:3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</row>
    <row r="57" spans="1:3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</row>
    <row r="58" spans="1:3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</row>
    <row r="59" spans="1:3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</row>
    <row r="60" spans="1:3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</row>
    <row r="61" spans="1:3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</row>
    <row r="62" spans="1:3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</row>
    <row r="63" spans="1:3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</row>
    <row r="64" spans="1:3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</row>
    <row r="65" spans="1:3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</row>
    <row r="66" spans="1:3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</row>
    <row r="67" spans="1:3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</row>
    <row r="68" spans="1:3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</row>
    <row r="69" spans="1:3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</row>
    <row r="70" spans="1:3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</row>
    <row r="71" spans="1:3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</row>
    <row r="72" spans="1:3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</row>
    <row r="73" spans="1:3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</row>
    <row r="74" spans="1:3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</row>
    <row r="75" spans="1:3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</row>
    <row r="76" spans="1:3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</row>
    <row r="77" spans="1:3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</row>
    <row r="78" spans="1:3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</row>
    <row r="79" spans="1:3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</row>
    <row r="80" spans="1:3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</row>
    <row r="81" spans="1:3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</row>
    <row r="82" spans="1:3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</row>
    <row r="83" spans="1:3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</row>
    <row r="84" spans="1:3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</sheetData>
  <sheetProtection formatCells="0" formatColumns="0" formatRows="0" insertHyperlinks="0" sort="0" autoFilter="0"/>
  <mergeCells count="15">
    <mergeCell ref="L39:M39"/>
    <mergeCell ref="B3:E3"/>
    <mergeCell ref="J8:L8"/>
    <mergeCell ref="I9:M9"/>
    <mergeCell ref="K31:N31"/>
    <mergeCell ref="K32:N32"/>
    <mergeCell ref="K26:N26"/>
    <mergeCell ref="K18:N18"/>
    <mergeCell ref="K19:N19"/>
    <mergeCell ref="K27:N27"/>
    <mergeCell ref="K21:N21"/>
    <mergeCell ref="K22:N22"/>
    <mergeCell ref="K24:N24"/>
    <mergeCell ref="K29:N29"/>
    <mergeCell ref="K28:N28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  <rowBreaks count="1" manualBreakCount="1">
    <brk id="78" max="16383" man="1"/>
  </rowBreaks>
  <colBreaks count="1" manualBreakCount="1">
    <brk id="2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9"/>
  <sheetViews>
    <sheetView topLeftCell="D1" zoomScale="80" zoomScaleNormal="80" zoomScaleSheetLayoutView="115" workbookViewId="0">
      <selection activeCell="V13" sqref="V13"/>
    </sheetView>
  </sheetViews>
  <sheetFormatPr defaultRowHeight="12.75"/>
  <cols>
    <col min="1" max="3" width="9" customWidth="1"/>
    <col min="4" max="4" width="25.85546875" customWidth="1"/>
    <col min="5" max="5" width="41.5703125" customWidth="1"/>
    <col min="6" max="6" width="10.85546875" customWidth="1"/>
    <col min="7" max="10" width="9.28515625" customWidth="1"/>
    <col min="11" max="11" width="11" customWidth="1"/>
    <col min="12" max="15" width="9.28515625" customWidth="1"/>
    <col min="22" max="37" width="9.140625" style="3"/>
  </cols>
  <sheetData>
    <row r="1" spans="1:2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5">
      <c r="A8" s="3"/>
      <c r="B8" s="3"/>
      <c r="C8" s="3"/>
      <c r="D8" s="3"/>
      <c r="E8" s="3"/>
      <c r="F8" s="3"/>
      <c r="G8" s="3"/>
      <c r="H8" s="3"/>
      <c r="I8" s="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">
      <c r="A9" s="3"/>
      <c r="B9" s="3"/>
      <c r="C9" s="3"/>
      <c r="D9" s="3"/>
      <c r="E9" s="3"/>
      <c r="F9" s="322" t="str">
        <f>IF(MasterSheet!$A$1 = 1, MasterSheet!C5,MasterSheet!B5)</f>
        <v>MONTENEGRO</v>
      </c>
      <c r="G9" s="322"/>
      <c r="H9" s="322"/>
      <c r="I9" s="18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5">
      <c r="A10" s="3"/>
      <c r="B10" s="3"/>
      <c r="C10" s="3"/>
      <c r="D10" s="3"/>
      <c r="E10" s="3"/>
      <c r="F10" s="322" t="str">
        <f>IF(MasterSheet!$A$1 = 1, MasterSheet!C6,MasterSheet!B6)</f>
        <v>MINISTRY OF FINANCE</v>
      </c>
      <c r="G10" s="322"/>
      <c r="H10" s="322"/>
      <c r="I10" s="1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3.5" thickBot="1">
      <c r="A14" s="3"/>
      <c r="B14" s="3"/>
      <c r="C14" s="7"/>
      <c r="D14" s="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6.5" customHeight="1" thickTop="1" thickBot="1">
      <c r="A15" s="3"/>
      <c r="B15" s="3"/>
      <c r="C15" s="3"/>
      <c r="D15" s="323" t="str">
        <f>IF(MasterSheet!$A$1=1,MasterSheet!D40,MasterSheet!B40)</f>
        <v>Macroeconomic and Fiscal Framework (in %GDP)</v>
      </c>
      <c r="E15" s="324"/>
      <c r="F15" s="317" t="str">
        <f>IF(MasterSheet!$A$1=1,MasterSheet!F42,MasterSheet!F40)</f>
        <v>Actual data</v>
      </c>
      <c r="G15" s="318"/>
      <c r="H15" s="318"/>
      <c r="I15" s="318"/>
      <c r="J15" s="327"/>
      <c r="K15" s="209" t="str">
        <f>IF(MasterSheet!$A$1=1,MasterSheet!I42,MasterSheet!I40)</f>
        <v>Estimate</v>
      </c>
      <c r="L15" s="317" t="str">
        <f>IF(MasterSheet!$A$1=1,MasterSheet!J42,MasterSheet!J40)</f>
        <v>Base scenario</v>
      </c>
      <c r="M15" s="318"/>
      <c r="N15" s="317" t="str">
        <f>IF(MasterSheet!$A$1=1,MasterSheet!M42,MasterSheet!M40)</f>
        <v>Low-growth scenario</v>
      </c>
      <c r="O15" s="318"/>
      <c r="P15" s="3"/>
      <c r="Q15" s="3"/>
      <c r="R15" s="3"/>
      <c r="S15" s="3"/>
      <c r="T15" s="3"/>
      <c r="U15" s="3"/>
    </row>
    <row r="16" spans="1:21" ht="16.5" thickTop="1" thickBot="1">
      <c r="A16" s="3"/>
      <c r="B16" s="3"/>
      <c r="C16" s="3"/>
      <c r="D16" s="325"/>
      <c r="E16" s="326"/>
      <c r="F16" s="80" t="s">
        <v>222</v>
      </c>
      <c r="G16" s="81" t="s">
        <v>223</v>
      </c>
      <c r="H16" s="82" t="s">
        <v>224</v>
      </c>
      <c r="I16" s="83" t="s">
        <v>225</v>
      </c>
      <c r="J16" s="83" t="s">
        <v>395</v>
      </c>
      <c r="K16" s="83">
        <v>2013</v>
      </c>
      <c r="L16" s="83">
        <v>2014</v>
      </c>
      <c r="M16" s="83">
        <v>2015</v>
      </c>
      <c r="N16" s="83">
        <v>2014</v>
      </c>
      <c r="O16" s="83">
        <v>2015</v>
      </c>
      <c r="P16" s="3"/>
      <c r="Q16" s="3"/>
      <c r="R16" s="3"/>
      <c r="S16" s="3"/>
      <c r="T16" s="3"/>
      <c r="U16" s="3"/>
    </row>
    <row r="17" spans="1:21" ht="15.75" thickTop="1">
      <c r="A17" s="3"/>
      <c r="B17" s="3"/>
      <c r="C17" s="3"/>
      <c r="D17" s="319" t="str">
        <f>IF(MasterSheet!$A$1=1,MasterSheet!D42,MasterSheet!B42)</f>
        <v>Macroeconomic indicators</v>
      </c>
      <c r="E17" s="75" t="str">
        <f>IF(MasterSheet!$A$1=1,MasterSheet!E42,MasterSheet!C42)</f>
        <v>GDP nominal growth</v>
      </c>
      <c r="F17" s="60">
        <v>15.1</v>
      </c>
      <c r="G17" s="61">
        <v>-3.4</v>
      </c>
      <c r="H17" s="61">
        <v>4.0999999999999996</v>
      </c>
      <c r="I17" s="62">
        <v>4.2</v>
      </c>
      <c r="J17" s="62">
        <v>-2.6</v>
      </c>
      <c r="K17" s="62">
        <v>5.2</v>
      </c>
      <c r="L17" s="203">
        <v>6.2</v>
      </c>
      <c r="M17" s="204">
        <v>6.1</v>
      </c>
      <c r="N17" s="203">
        <v>3.1</v>
      </c>
      <c r="O17" s="204">
        <v>3.5</v>
      </c>
      <c r="P17" s="199"/>
      <c r="Q17" s="3"/>
      <c r="R17" s="3"/>
      <c r="S17" s="3"/>
      <c r="T17" s="3"/>
      <c r="U17" s="3"/>
    </row>
    <row r="18" spans="1:21" ht="15">
      <c r="A18" s="3"/>
      <c r="B18" s="3"/>
      <c r="C18" s="3"/>
      <c r="D18" s="320"/>
      <c r="E18" s="76" t="str">
        <f>IF(MasterSheet!$A$1=1,MasterSheet!E43,MasterSheet!C43)</f>
        <v>GDP real growth</v>
      </c>
      <c r="F18" s="63">
        <v>6.9</v>
      </c>
      <c r="G18" s="64">
        <v>-5.7</v>
      </c>
      <c r="H18" s="64">
        <v>2.5</v>
      </c>
      <c r="I18" s="65">
        <v>3.2</v>
      </c>
      <c r="J18" s="65">
        <v>-2.5</v>
      </c>
      <c r="K18" s="65">
        <v>2.6</v>
      </c>
      <c r="L18" s="63">
        <v>3.6</v>
      </c>
      <c r="M18" s="64">
        <v>3.5</v>
      </c>
      <c r="N18" s="63">
        <v>1.6</v>
      </c>
      <c r="O18" s="64">
        <v>2</v>
      </c>
      <c r="P18" s="199"/>
      <c r="Q18" s="3"/>
      <c r="R18" s="3"/>
      <c r="S18" s="3"/>
      <c r="T18" s="3"/>
      <c r="U18" s="3"/>
    </row>
    <row r="19" spans="1:21" ht="15">
      <c r="A19" s="3"/>
      <c r="B19" s="3"/>
      <c r="C19" s="3"/>
      <c r="D19" s="320"/>
      <c r="E19" s="76" t="str">
        <f>IF(MasterSheet!$A$1=1,MasterSheet!E44,MasterSheet!C44)</f>
        <v>Inflation</v>
      </c>
      <c r="F19" s="63">
        <v>7.1</v>
      </c>
      <c r="G19" s="64">
        <v>3.4</v>
      </c>
      <c r="H19" s="64">
        <v>0.5</v>
      </c>
      <c r="I19" s="65">
        <v>3.1</v>
      </c>
      <c r="J19" s="66">
        <v>4.0999999999999996</v>
      </c>
      <c r="K19" s="66">
        <v>2.5</v>
      </c>
      <c r="L19" s="71">
        <v>2.9</v>
      </c>
      <c r="M19" s="72">
        <v>2.5</v>
      </c>
      <c r="N19" s="71">
        <v>1.5</v>
      </c>
      <c r="O19" s="72">
        <v>1.5</v>
      </c>
      <c r="P19" s="199"/>
      <c r="Q19" s="3"/>
      <c r="R19" s="3"/>
      <c r="S19" s="3"/>
      <c r="T19" s="3"/>
      <c r="U19" s="3"/>
    </row>
    <row r="20" spans="1:21" ht="15">
      <c r="A20" s="3"/>
      <c r="B20" s="3"/>
      <c r="C20" s="3"/>
      <c r="D20" s="320"/>
      <c r="E20" s="76" t="str">
        <f>IF(MasterSheet!$A$1=1,MasterSheet!E45,MasterSheet!C45)</f>
        <v>Import</v>
      </c>
      <c r="F20" s="63">
        <v>82.7</v>
      </c>
      <c r="G20" s="64">
        <v>65.900000000000006</v>
      </c>
      <c r="H20" s="64">
        <v>63.7</v>
      </c>
      <c r="I20" s="66">
        <v>64.920904374068499</v>
      </c>
      <c r="J20" s="66">
        <v>44.124295456191042</v>
      </c>
      <c r="K20" s="66">
        <v>45.227529806546684</v>
      </c>
      <c r="L20" s="71">
        <v>64.244880372327401</v>
      </c>
      <c r="M20" s="72">
        <v>62.435698516667415</v>
      </c>
      <c r="N20" s="71">
        <v>63.953219074979508</v>
      </c>
      <c r="O20" s="72">
        <v>61.451975673414339</v>
      </c>
      <c r="P20" s="199"/>
      <c r="Q20" s="3"/>
      <c r="R20" s="3"/>
      <c r="S20" s="3"/>
      <c r="T20" s="3"/>
      <c r="U20" s="3"/>
    </row>
    <row r="21" spans="1:21" ht="15">
      <c r="A21" s="3"/>
      <c r="B21" s="3"/>
      <c r="C21" s="3"/>
      <c r="D21" s="320"/>
      <c r="E21" s="76" t="str">
        <f>IF(MasterSheet!$A$1=1,MasterSheet!E46,MasterSheet!C46)</f>
        <v>Export</v>
      </c>
      <c r="F21" s="63">
        <v>38.9</v>
      </c>
      <c r="G21" s="64">
        <v>32.799999999999997</v>
      </c>
      <c r="H21" s="64">
        <v>35.6</v>
      </c>
      <c r="I21" s="66">
        <v>40.861703246074597</v>
      </c>
      <c r="J21" s="66">
        <v>68.798019994513851</v>
      </c>
      <c r="K21" s="66">
        <v>66.10623882497525</v>
      </c>
      <c r="L21" s="71">
        <v>44.405624473775241</v>
      </c>
      <c r="M21" s="72">
        <v>43.893461433771044</v>
      </c>
      <c r="N21" s="71">
        <v>44.651676514164734</v>
      </c>
      <c r="O21" s="72">
        <v>44.328130236735468</v>
      </c>
      <c r="P21" s="199"/>
      <c r="Q21" s="3"/>
      <c r="R21" s="3"/>
      <c r="S21" s="3"/>
      <c r="T21" s="3"/>
      <c r="U21" s="3"/>
    </row>
    <row r="22" spans="1:21" ht="15">
      <c r="A22" s="3"/>
      <c r="B22" s="3"/>
      <c r="C22" s="3"/>
      <c r="D22" s="320"/>
      <c r="E22" s="76" t="str">
        <f>IF(MasterSheet!$A$1=1,MasterSheet!E47,MasterSheet!C47)</f>
        <v>Other</v>
      </c>
      <c r="F22" s="63">
        <v>3.8</v>
      </c>
      <c r="G22" s="64">
        <v>3</v>
      </c>
      <c r="H22" s="64">
        <v>3</v>
      </c>
      <c r="I22" s="66">
        <v>4.452607558301338</v>
      </c>
      <c r="J22" s="66">
        <v>6.0118503486931942</v>
      </c>
      <c r="K22" s="66">
        <v>5.4356106464315701</v>
      </c>
      <c r="L22" s="71">
        <v>5.2609471994111203</v>
      </c>
      <c r="M22" s="72">
        <v>4.9590641681735477</v>
      </c>
      <c r="N22" s="71">
        <v>5.4387739549588865</v>
      </c>
      <c r="O22" s="72">
        <v>5.2533313580207484</v>
      </c>
      <c r="P22" s="199"/>
      <c r="Q22" s="3"/>
      <c r="R22" s="3"/>
      <c r="S22" s="3"/>
      <c r="T22" s="3"/>
      <c r="U22" s="3"/>
    </row>
    <row r="23" spans="1:21" ht="15">
      <c r="A23" s="3"/>
      <c r="B23" s="3"/>
      <c r="C23" s="3"/>
      <c r="D23" s="320"/>
      <c r="E23" s="76" t="str">
        <f>IF(MasterSheet!$A$1=1,MasterSheet!E48,MasterSheet!C48)</f>
        <v>Current account deficit</v>
      </c>
      <c r="F23" s="63">
        <v>-40</v>
      </c>
      <c r="G23" s="64">
        <v>-30.1</v>
      </c>
      <c r="H23" s="64">
        <v>-25.1</v>
      </c>
      <c r="I23" s="66">
        <v>-19.606593569692581</v>
      </c>
      <c r="J23" s="66">
        <v>-18.661874189629607</v>
      </c>
      <c r="K23" s="66">
        <v>-15.4</v>
      </c>
      <c r="L23" s="71">
        <v>-14.6</v>
      </c>
      <c r="M23" s="72">
        <v>-13.6</v>
      </c>
      <c r="N23" s="71">
        <v>-13.6</v>
      </c>
      <c r="O23" s="72">
        <v>-11.8</v>
      </c>
      <c r="P23" s="199"/>
      <c r="Q23" s="3"/>
      <c r="R23" s="3"/>
      <c r="S23" s="3"/>
      <c r="T23" s="3"/>
      <c r="U23" s="3"/>
    </row>
    <row r="24" spans="1:21" ht="15">
      <c r="A24" s="3"/>
      <c r="B24" s="3"/>
      <c r="C24" s="3"/>
      <c r="D24" s="320"/>
      <c r="E24" s="76" t="str">
        <f>IF(MasterSheet!$A$1=1,MasterSheet!E49,MasterSheet!C49)</f>
        <v>Net foreign investments</v>
      </c>
      <c r="F24" s="63">
        <v>18.8</v>
      </c>
      <c r="G24" s="64">
        <v>35.799999999999997</v>
      </c>
      <c r="H24" s="64">
        <v>17.8</v>
      </c>
      <c r="I24" s="66">
        <v>12.028224584577901</v>
      </c>
      <c r="J24" s="66">
        <v>14.658987537065041</v>
      </c>
      <c r="K24" s="66">
        <v>8.8438104836220877</v>
      </c>
      <c r="L24" s="71">
        <v>14.763419953763874</v>
      </c>
      <c r="M24" s="72">
        <v>16.619566401446487</v>
      </c>
      <c r="N24" s="71">
        <v>9.4076090031721158</v>
      </c>
      <c r="O24" s="72">
        <v>9.6547711444705619</v>
      </c>
      <c r="P24" s="199"/>
      <c r="Q24" s="3"/>
      <c r="R24" s="3"/>
      <c r="S24" s="3"/>
      <c r="T24" s="3"/>
      <c r="U24" s="3"/>
    </row>
    <row r="25" spans="1:21" ht="14.25" customHeight="1">
      <c r="A25" s="3"/>
      <c r="B25" s="3"/>
      <c r="C25" s="3"/>
      <c r="D25" s="320"/>
      <c r="E25" s="76" t="str">
        <f>IF(MasterSheet!$A$1=1,MasterSheet!E50,MasterSheet!C50)</f>
        <v>Domestic loans</v>
      </c>
      <c r="F25" s="63">
        <v>88.5</v>
      </c>
      <c r="G25" s="64">
        <v>77.7</v>
      </c>
      <c r="H25" s="64">
        <v>68.599999999999994</v>
      </c>
      <c r="I25" s="66">
        <v>60.621231517040506</v>
      </c>
      <c r="J25" s="66">
        <v>74.374479977134868</v>
      </c>
      <c r="K25" s="66">
        <v>72.83544724285801</v>
      </c>
      <c r="L25" s="205"/>
      <c r="M25" s="206"/>
      <c r="N25" s="205"/>
      <c r="O25" s="206"/>
      <c r="P25" s="199"/>
      <c r="Q25" s="3"/>
      <c r="R25" s="3"/>
      <c r="S25" s="3"/>
      <c r="T25" s="3"/>
      <c r="U25" s="3"/>
    </row>
    <row r="26" spans="1:21" ht="15.75" thickBot="1">
      <c r="A26" s="3"/>
      <c r="B26" s="3"/>
      <c r="C26" s="3"/>
      <c r="D26" s="321"/>
      <c r="E26" s="77" t="str">
        <f>IF(MasterSheet!$A$1=1,MasterSheet!E51,MasterSheet!C51)</f>
        <v>Bank deposits (domestic)</v>
      </c>
      <c r="F26" s="67">
        <v>50.5</v>
      </c>
      <c r="G26" s="68">
        <v>48.5</v>
      </c>
      <c r="H26" s="68">
        <v>46.8</v>
      </c>
      <c r="I26" s="69">
        <v>46.264571467443396</v>
      </c>
      <c r="J26" s="69">
        <v>62.901902251579919</v>
      </c>
      <c r="K26" s="69">
        <v>63.374282780696987</v>
      </c>
      <c r="L26" s="207"/>
      <c r="M26" s="208"/>
      <c r="N26" s="207"/>
      <c r="O26" s="208"/>
      <c r="P26" s="199"/>
      <c r="Q26" s="3"/>
      <c r="R26" s="3"/>
      <c r="S26" s="3"/>
      <c r="T26" s="3"/>
      <c r="U26" s="3"/>
    </row>
    <row r="27" spans="1:21" ht="15.75" thickTop="1">
      <c r="A27" s="3"/>
      <c r="B27" s="3"/>
      <c r="C27" s="3"/>
      <c r="D27" s="319" t="str">
        <f>IF(MasterSheet!$A$1=1,MasterSheet!D52,MasterSheet!B52)</f>
        <v>Fiscal indicators</v>
      </c>
      <c r="E27" s="75" t="str">
        <f>IF(MasterSheet!$A$1=1,MasterSheet!E52,MasterSheet!C52)</f>
        <v>Current public revenues</v>
      </c>
      <c r="F27" s="60" t="e">
        <f>+'Public expenditure_int'!#REF!</f>
        <v>#REF!</v>
      </c>
      <c r="G27" s="61" t="e">
        <f>+'Public expenditure_int'!#REF!</f>
        <v>#REF!</v>
      </c>
      <c r="H27" s="61" t="e">
        <f>+'Public expenditure_int'!#REF!</f>
        <v>#REF!</v>
      </c>
      <c r="I27" s="70" t="e">
        <f>+'Public expenditure_int'!#REF!</f>
        <v>#REF!</v>
      </c>
      <c r="J27" s="70" t="e">
        <f>+'Public expenditure_int'!#REF!</f>
        <v>#REF!</v>
      </c>
      <c r="K27" s="200" t="e">
        <f>+'Public expenditure_int'!#REF!</f>
        <v>#REF!</v>
      </c>
      <c r="L27" s="201" t="e">
        <f>+'Public expenditure_int'!#REF!</f>
        <v>#REF!</v>
      </c>
      <c r="M27" s="202" t="e">
        <f>+'Public expenditure_int'!#REF!</f>
        <v>#REF!</v>
      </c>
      <c r="N27" s="201">
        <v>41.1</v>
      </c>
      <c r="O27" s="202">
        <v>40</v>
      </c>
      <c r="P27" s="199"/>
      <c r="Q27" s="3"/>
      <c r="R27" s="3"/>
      <c r="S27" s="3"/>
      <c r="T27" s="3"/>
      <c r="U27" s="3"/>
    </row>
    <row r="28" spans="1:21" ht="15">
      <c r="A28" s="3"/>
      <c r="B28" s="3"/>
      <c r="C28" s="3"/>
      <c r="D28" s="320"/>
      <c r="E28" s="78" t="str">
        <f>IF(MasterSheet!$A$1=1,MasterSheet!E53,MasterSheet!C53)</f>
        <v>Public expenditure</v>
      </c>
      <c r="F28" s="63" t="e">
        <f>+'Public expenditure_int'!#REF!</f>
        <v>#REF!</v>
      </c>
      <c r="G28" s="64" t="e">
        <f>+'Public expenditure_int'!#REF!</f>
        <v>#REF!</v>
      </c>
      <c r="H28" s="64" t="e">
        <f>+'Public expenditure_int'!#REF!</f>
        <v>#REF!</v>
      </c>
      <c r="I28" s="87" t="e">
        <f>+'Public expenditure_int'!#REF!</f>
        <v>#REF!</v>
      </c>
      <c r="J28" s="87" t="e">
        <f>+'Public expenditure_int'!#REF!</f>
        <v>#REF!</v>
      </c>
      <c r="K28" s="200" t="e">
        <f>+'Public expenditure_int'!#REF!</f>
        <v>#REF!</v>
      </c>
      <c r="L28" s="201" t="e">
        <f>+'Public expenditure_int'!#REF!</f>
        <v>#REF!</v>
      </c>
      <c r="M28" s="202" t="e">
        <f>+'Public expenditure_int'!#REF!</f>
        <v>#REF!</v>
      </c>
      <c r="N28" s="201">
        <v>43.1</v>
      </c>
      <c r="O28" s="202">
        <v>41</v>
      </c>
      <c r="P28" s="199"/>
      <c r="Q28" s="3"/>
      <c r="R28" s="3"/>
      <c r="S28" s="3"/>
      <c r="T28" s="3"/>
      <c r="U28" s="3"/>
    </row>
    <row r="29" spans="1:21" ht="15">
      <c r="A29" s="3"/>
      <c r="B29" s="3"/>
      <c r="C29" s="3"/>
      <c r="D29" s="320"/>
      <c r="E29" s="76" t="str">
        <f>IF(MasterSheet!$A$1=1,MasterSheet!E54,MasterSheet!C54)</f>
        <v>Deficit/Surplus</v>
      </c>
      <c r="F29" s="63" t="e">
        <f>+F27-F28</f>
        <v>#REF!</v>
      </c>
      <c r="G29" s="64" t="e">
        <f t="shared" ref="G29:M29" si="0">+G27-G28</f>
        <v>#REF!</v>
      </c>
      <c r="H29" s="64" t="e">
        <f t="shared" si="0"/>
        <v>#REF!</v>
      </c>
      <c r="I29" s="87" t="e">
        <f t="shared" si="0"/>
        <v>#REF!</v>
      </c>
      <c r="J29" s="87" t="e">
        <f t="shared" si="0"/>
        <v>#REF!</v>
      </c>
      <c r="K29" s="200" t="e">
        <f>+K27-K28</f>
        <v>#REF!</v>
      </c>
      <c r="L29" s="201" t="e">
        <f t="shared" si="0"/>
        <v>#REF!</v>
      </c>
      <c r="M29" s="202" t="e">
        <f t="shared" si="0"/>
        <v>#REF!</v>
      </c>
      <c r="N29" s="201">
        <f t="shared" ref="N29" si="1">+N27-N28</f>
        <v>-2</v>
      </c>
      <c r="O29" s="202">
        <f t="shared" ref="O29" si="2">+O27-O28</f>
        <v>-1</v>
      </c>
      <c r="P29" s="199"/>
      <c r="Q29" s="3"/>
      <c r="R29" s="3"/>
      <c r="S29" s="3"/>
      <c r="T29" s="3"/>
      <c r="U29" s="3"/>
    </row>
    <row r="30" spans="1:21" ht="15">
      <c r="A30" s="3"/>
      <c r="B30" s="3"/>
      <c r="C30" s="3"/>
      <c r="D30" s="320"/>
      <c r="E30" s="76" t="str">
        <f>IF(MasterSheet!$A$1=1,MasterSheet!E55,MasterSheet!C55)</f>
        <v>Deficit/Surplus (without Guarantees)</v>
      </c>
      <c r="F30" s="71">
        <v>-0.4</v>
      </c>
      <c r="G30" s="72">
        <v>-5.74</v>
      </c>
      <c r="H30" s="72">
        <v>-4.87</v>
      </c>
      <c r="I30" s="84" t="e">
        <f>+I29+'Public expenditure_int'!#REF!</f>
        <v>#REF!</v>
      </c>
      <c r="J30" s="84" t="e">
        <f>+J29+'Public expenditure_int'!#REF!</f>
        <v>#REF!</v>
      </c>
      <c r="K30" s="200" t="e">
        <f>+K29+'Public expenditure_int'!#REF!</f>
        <v>#REF!</v>
      </c>
      <c r="L30" s="201" t="e">
        <f>+L29+'Public expenditure_int'!#REF!</f>
        <v>#REF!</v>
      </c>
      <c r="M30" s="202" t="e">
        <f>+M29+'Public expenditure_int'!#REF!</f>
        <v>#REF!</v>
      </c>
      <c r="N30" s="201">
        <f>+N29+0</f>
        <v>-2</v>
      </c>
      <c r="O30" s="202">
        <f t="shared" ref="O30" si="3">+O29+0</f>
        <v>-1</v>
      </c>
      <c r="P30" s="199"/>
      <c r="Q30" s="3"/>
      <c r="R30" s="3"/>
      <c r="S30" s="3"/>
      <c r="T30" s="3"/>
      <c r="U30" s="3"/>
    </row>
    <row r="31" spans="1:21" ht="15">
      <c r="A31" s="3"/>
      <c r="B31" s="3"/>
      <c r="C31" s="3"/>
      <c r="D31" s="320"/>
      <c r="E31" s="76" t="str">
        <f>IF(MasterSheet!$A$1=1,MasterSheet!E56,MasterSheet!C56)</f>
        <v>Interest</v>
      </c>
      <c r="F31" s="63">
        <v>0.77</v>
      </c>
      <c r="G31" s="64">
        <v>0.86</v>
      </c>
      <c r="H31" s="64">
        <v>1.01</v>
      </c>
      <c r="I31" s="87" t="e">
        <f>+'Public expenditure_int'!#REF!</f>
        <v>#REF!</v>
      </c>
      <c r="J31" s="87" t="e">
        <f>+'Public expenditure_int'!#REF!</f>
        <v>#REF!</v>
      </c>
      <c r="K31" s="200" t="e">
        <f>+'Public expenditure_int'!#REF!</f>
        <v>#REF!</v>
      </c>
      <c r="L31" s="201" t="e">
        <f>+'Public expenditure_int'!#REF!</f>
        <v>#REF!</v>
      </c>
      <c r="M31" s="202" t="e">
        <f>+'Public expenditure_int'!#REF!</f>
        <v>#REF!</v>
      </c>
      <c r="N31" s="201">
        <v>2.2999999999999998</v>
      </c>
      <c r="O31" s="202">
        <v>2</v>
      </c>
      <c r="P31" s="199"/>
      <c r="Q31" s="3"/>
      <c r="R31" s="3"/>
      <c r="S31" s="3"/>
      <c r="T31" s="3"/>
      <c r="U31" s="3"/>
    </row>
    <row r="32" spans="1:21" ht="15">
      <c r="A32" s="3"/>
      <c r="B32" s="3"/>
      <c r="C32" s="3"/>
      <c r="D32" s="320"/>
      <c r="E32" s="76" t="str">
        <f>IF(MasterSheet!$A$1=1,MasterSheet!E57,MasterSheet!C57)</f>
        <v>Primary deficit/surplus</v>
      </c>
      <c r="F32" s="63">
        <v>0.3804263970526463</v>
      </c>
      <c r="G32" s="64">
        <v>-4.8826737619758322</v>
      </c>
      <c r="H32" s="64">
        <v>-3.8556288073949214</v>
      </c>
      <c r="I32" s="87" t="e">
        <f>+I29+I31</f>
        <v>#REF!</v>
      </c>
      <c r="J32" s="87" t="e">
        <f>+J29+J31</f>
        <v>#REF!</v>
      </c>
      <c r="K32" s="200" t="e">
        <f>+K29+K31</f>
        <v>#REF!</v>
      </c>
      <c r="L32" s="201" t="e">
        <f t="shared" ref="L32:M32" si="4">+L29+L31</f>
        <v>#REF!</v>
      </c>
      <c r="M32" s="202" t="e">
        <f t="shared" si="4"/>
        <v>#REF!</v>
      </c>
      <c r="N32" s="201">
        <v>0.3</v>
      </c>
      <c r="O32" s="202">
        <v>0.9</v>
      </c>
      <c r="P32" s="199"/>
      <c r="Q32" s="3"/>
      <c r="R32" s="3"/>
      <c r="S32" s="3"/>
      <c r="T32" s="3"/>
      <c r="U32" s="3"/>
    </row>
    <row r="33" spans="1:21" ht="15">
      <c r="A33" s="3"/>
      <c r="B33" s="3"/>
      <c r="C33" s="3"/>
      <c r="D33" s="320"/>
      <c r="E33" s="79" t="str">
        <f>IF(MasterSheet!$A$1=1,MasterSheet!E58,MasterSheet!C58)</f>
        <v>Primary deficit/surplus (without Guarantees)</v>
      </c>
      <c r="F33" s="73">
        <v>0.37</v>
      </c>
      <c r="G33" s="74">
        <v>-4.88</v>
      </c>
      <c r="H33" s="74">
        <v>-3.86</v>
      </c>
      <c r="I33" s="85" t="e">
        <f>+I31+I30</f>
        <v>#REF!</v>
      </c>
      <c r="J33" s="85" t="e">
        <f>+J31+J30</f>
        <v>#REF!</v>
      </c>
      <c r="K33" s="200" t="e">
        <f t="shared" ref="K33:M33" si="5">+K31+K30</f>
        <v>#REF!</v>
      </c>
      <c r="L33" s="201" t="e">
        <f t="shared" si="5"/>
        <v>#REF!</v>
      </c>
      <c r="M33" s="202" t="e">
        <f t="shared" si="5"/>
        <v>#REF!</v>
      </c>
      <c r="N33" s="201">
        <v>0.3</v>
      </c>
      <c r="O33" s="202">
        <v>0.9</v>
      </c>
      <c r="P33" s="199"/>
      <c r="Q33" s="3"/>
      <c r="R33" s="3"/>
      <c r="S33" s="3"/>
      <c r="T33" s="3"/>
      <c r="U33" s="3"/>
    </row>
    <row r="34" spans="1:21">
      <c r="A34" s="3"/>
      <c r="B34" s="3"/>
      <c r="C34" s="3"/>
      <c r="D34" s="22" t="str">
        <f>IF(MasterSheet!$A$1=1,MasterSheet!D60,MasterSheet!B60)</f>
        <v>Source: Ministry of Finance, Central Bank, Monstat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3"/>
      <c r="B35" s="3"/>
      <c r="C35" s="4"/>
      <c r="D35" s="3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3"/>
      <c r="B36" s="3"/>
      <c r="C36" s="3"/>
      <c r="D36" s="3"/>
      <c r="E36" s="3"/>
      <c r="F36" s="55"/>
      <c r="G36" s="55"/>
      <c r="H36" s="55"/>
      <c r="I36" s="5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3"/>
      <c r="B37" s="3"/>
      <c r="C37" s="3"/>
      <c r="D37" s="3"/>
      <c r="E37" s="3"/>
      <c r="F37" s="55"/>
      <c r="G37" s="55"/>
      <c r="H37" s="55"/>
      <c r="I37" s="5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3"/>
      <c r="B38" s="3"/>
      <c r="C38" s="3"/>
      <c r="D38" s="3"/>
      <c r="E38" s="3"/>
      <c r="F38" s="55"/>
      <c r="G38" s="55"/>
      <c r="H38" s="55"/>
      <c r="I38" s="5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3"/>
      <c r="B39" s="3"/>
      <c r="C39" s="3"/>
      <c r="D39" s="3"/>
      <c r="E39" s="3"/>
      <c r="F39" s="55"/>
      <c r="G39" s="55"/>
      <c r="H39" s="55"/>
      <c r="I39" s="5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3"/>
      <c r="B40" s="3"/>
      <c r="C40" s="3"/>
      <c r="D40" s="4"/>
      <c r="E40" s="4"/>
      <c r="F40" s="55"/>
      <c r="G40" s="55"/>
      <c r="H40" s="55"/>
      <c r="I40" s="5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3"/>
      <c r="B41" s="3"/>
      <c r="C41" s="3"/>
      <c r="D41" s="3"/>
      <c r="E41" s="3"/>
      <c r="F41" s="55"/>
      <c r="G41" s="55"/>
      <c r="H41" s="55"/>
      <c r="I41" s="5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3"/>
      <c r="B42" s="3"/>
      <c r="C42" s="3"/>
      <c r="D42" s="3"/>
      <c r="E42" s="3"/>
      <c r="F42" s="55"/>
      <c r="G42" s="55"/>
      <c r="H42" s="55"/>
      <c r="I42" s="5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3"/>
      <c r="B43" s="3"/>
      <c r="C43" s="3"/>
      <c r="D43" s="3"/>
      <c r="E43" s="3"/>
      <c r="F43" s="55"/>
      <c r="G43" s="55"/>
      <c r="H43" s="55"/>
      <c r="I43" s="5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3"/>
      <c r="B44" s="3"/>
      <c r="C44" s="3"/>
      <c r="D44" s="3"/>
      <c r="E44" s="3"/>
      <c r="F44" s="55"/>
      <c r="G44" s="55"/>
      <c r="H44" s="55"/>
      <c r="I44" s="5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>
      <c r="A45" s="3"/>
      <c r="B45" s="3"/>
      <c r="C45" s="3"/>
      <c r="D45" s="3"/>
      <c r="E45" s="3"/>
      <c r="F45" s="55"/>
      <c r="G45" s="55"/>
      <c r="H45" s="55"/>
      <c r="I45" s="5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/>
      <c r="B46" s="3"/>
      <c r="C46" s="3"/>
      <c r="D46" s="4"/>
      <c r="E46" s="5"/>
      <c r="F46" s="55"/>
      <c r="G46" s="55"/>
      <c r="H46" s="55"/>
      <c r="I46" s="56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/>
      <c r="B47" s="3"/>
      <c r="C47" s="3"/>
      <c r="D47" s="3"/>
      <c r="E47" s="3"/>
      <c r="F47" s="55"/>
      <c r="G47" s="55"/>
      <c r="H47" s="55"/>
      <c r="I47" s="56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/>
      <c r="B48" s="3"/>
      <c r="C48" s="3"/>
      <c r="D48" s="3"/>
      <c r="E48" s="3"/>
      <c r="F48" s="55"/>
      <c r="G48" s="55"/>
      <c r="H48" s="55"/>
      <c r="I48" s="56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/>
      <c r="B49" s="3"/>
      <c r="C49" s="3"/>
      <c r="D49" s="3"/>
      <c r="E49" s="3"/>
      <c r="F49" s="55"/>
      <c r="G49" s="55"/>
      <c r="H49" s="55"/>
      <c r="I49" s="56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3"/>
      <c r="B50" s="3"/>
      <c r="C50" s="3"/>
      <c r="D50" s="3"/>
      <c r="E50" s="3"/>
      <c r="F50" s="55"/>
      <c r="G50" s="55"/>
      <c r="H50" s="55"/>
      <c r="I50" s="56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3"/>
      <c r="B51" s="3"/>
      <c r="C51" s="3"/>
      <c r="D51" s="3"/>
      <c r="E51" s="3"/>
      <c r="F51" s="57"/>
      <c r="G51" s="57"/>
      <c r="H51" s="57"/>
      <c r="I51" s="58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</sheetData>
  <sheetProtection formatCells="0" formatColumns="0" formatRows="0" sort="0" autoFilter="0" pivotTables="0"/>
  <mergeCells count="8">
    <mergeCell ref="L15:M15"/>
    <mergeCell ref="N15:O15"/>
    <mergeCell ref="D17:D26"/>
    <mergeCell ref="D27:D33"/>
    <mergeCell ref="F9:H9"/>
    <mergeCell ref="F10:H10"/>
    <mergeCell ref="D15:E16"/>
    <mergeCell ref="F15:J1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H178"/>
  <sheetViews>
    <sheetView zoomScaleNormal="100" workbookViewId="0">
      <pane ySplit="14" topLeftCell="A15" activePane="bottomLeft" state="frozen"/>
      <selection pane="bottomLeft" activeCell="D80" sqref="D80"/>
    </sheetView>
  </sheetViews>
  <sheetFormatPr defaultColWidth="9.140625" defaultRowHeight="12.75"/>
  <cols>
    <col min="1" max="2" width="9.140625" style="1" customWidth="1"/>
    <col min="3" max="3" width="53.7109375" style="1" customWidth="1"/>
    <col min="4" max="5" width="10.7109375" style="10" customWidth="1"/>
    <col min="6" max="19" width="7.7109375" style="10" customWidth="1"/>
    <col min="20" max="20" width="9.140625" style="10" customWidth="1"/>
    <col min="21" max="33" width="7.7109375" style="10" customWidth="1"/>
    <col min="34" max="34" width="9.140625" style="10" customWidth="1"/>
    <col min="35" max="47" width="7.7109375" style="10" customWidth="1"/>
    <col min="48" max="48" width="9.140625" style="10" customWidth="1"/>
    <col min="49" max="61" width="7.7109375" style="10" customWidth="1"/>
    <col min="62" max="62" width="9.140625" style="10" customWidth="1"/>
    <col min="63" max="75" width="7.7109375" style="10" customWidth="1"/>
    <col min="76" max="76" width="9.140625" style="10" customWidth="1"/>
    <col min="77" max="89" width="7.7109375" style="10" customWidth="1"/>
    <col min="90" max="90" width="9.140625" style="10" customWidth="1"/>
    <col min="91" max="103" width="7.7109375" style="10" customWidth="1"/>
    <col min="104" max="104" width="9.140625" style="10" customWidth="1"/>
    <col min="105" max="117" width="7.7109375" style="10" customWidth="1"/>
    <col min="118" max="118" width="9.140625" style="10" customWidth="1"/>
    <col min="119" max="131" width="7.7109375" style="10" customWidth="1"/>
    <col min="132" max="132" width="9.140625" style="10" customWidth="1"/>
    <col min="133" max="145" width="7.7109375" style="10" customWidth="1"/>
    <col min="146" max="146" width="9.140625" style="10" customWidth="1"/>
    <col min="147" max="159" width="7.7109375" style="10" customWidth="1"/>
    <col min="160" max="160" width="9.140625" style="10" customWidth="1"/>
    <col min="161" max="173" width="7.7109375" style="10" customWidth="1"/>
    <col min="174" max="174" width="9.140625" style="10" customWidth="1"/>
    <col min="175" max="187" width="7.7109375" style="10" customWidth="1"/>
    <col min="188" max="188" width="9.140625" style="10" customWidth="1"/>
    <col min="189" max="201" width="7.7109375" style="10" customWidth="1"/>
    <col min="202" max="202" width="9.140625" style="10" customWidth="1"/>
    <col min="203" max="215" width="7.7109375" style="10" customWidth="1"/>
    <col min="216" max="216" width="9.140625" style="10" customWidth="1"/>
    <col min="217" max="229" width="7.7109375" style="10" customWidth="1"/>
    <col min="230" max="230" width="9.140625" style="10" customWidth="1"/>
    <col min="231" max="242" width="7.7109375" style="10" customWidth="1"/>
    <col min="243" max="16384" width="9.140625" style="1"/>
  </cols>
  <sheetData>
    <row r="1" spans="1:242" ht="12.75" customHeight="1">
      <c r="A1" s="10"/>
      <c r="B1" s="10"/>
      <c r="C1" s="10"/>
      <c r="D1" s="11"/>
      <c r="E1" s="11"/>
    </row>
    <row r="2" spans="1:242" ht="12.75" customHeight="1">
      <c r="A2" s="10"/>
      <c r="B2" s="10"/>
      <c r="C2" s="10"/>
      <c r="D2" s="11"/>
      <c r="E2" s="11"/>
    </row>
    <row r="3" spans="1:242" ht="12.75" customHeight="1">
      <c r="A3" s="10"/>
      <c r="B3" s="10"/>
      <c r="C3" s="10"/>
      <c r="D3" s="11"/>
      <c r="E3" s="11"/>
    </row>
    <row r="4" spans="1:242" ht="15" customHeight="1">
      <c r="A4" s="10"/>
      <c r="B4" s="10"/>
      <c r="C4" s="12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</row>
    <row r="5" spans="1:242" ht="15" customHeight="1">
      <c r="A5" s="10"/>
      <c r="B5" s="10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</row>
    <row r="6" spans="1:242" ht="15" customHeight="1">
      <c r="A6" s="10"/>
      <c r="B6" s="10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</row>
    <row r="7" spans="1:242" ht="15" customHeight="1">
      <c r="A7" s="10"/>
      <c r="B7" s="10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</row>
    <row r="8" spans="1:242" ht="15" customHeight="1">
      <c r="A8" s="10"/>
      <c r="B8" s="10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</row>
    <row r="9" spans="1:242" ht="15" customHeight="1">
      <c r="A9" s="10"/>
      <c r="B9" s="10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</row>
    <row r="10" spans="1:242" ht="15" customHeight="1" thickBot="1">
      <c r="A10" s="10"/>
      <c r="B10" s="10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</row>
    <row r="11" spans="1:242" ht="18.75" customHeight="1" thickTop="1" thickBot="1">
      <c r="A11" s="10"/>
      <c r="B11" s="10"/>
      <c r="C11" s="23" t="str">
        <f>IF(MasterSheet!$A$1=1,MasterSheet!B67,MasterSheet!B66)</f>
        <v>GDP (mil. €)</v>
      </c>
      <c r="D11" s="328">
        <v>4236500000</v>
      </c>
      <c r="E11" s="329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</row>
    <row r="12" spans="1:242" ht="17.25" customHeight="1" thickTop="1" thickBot="1">
      <c r="A12" s="10"/>
      <c r="B12" s="13"/>
      <c r="C12" s="1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</row>
    <row r="13" spans="1:242" ht="15.75" customHeight="1" thickTop="1">
      <c r="A13" s="10"/>
      <c r="B13" s="15"/>
      <c r="C13" s="332" t="str">
        <f>IF(MasterSheet!$A$1=1,MasterSheet!B71,MasterSheet!B70)</f>
        <v>Central Budget of Montenegro</v>
      </c>
      <c r="D13" s="330">
        <v>2017</v>
      </c>
      <c r="E13" s="33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</row>
    <row r="14" spans="1:242" ht="15" customHeight="1" thickBot="1">
      <c r="A14" s="10"/>
      <c r="B14" s="10"/>
      <c r="C14" s="333" t="str">
        <f>IF(MasterSheet!$A$1=1,MasterSheet!B71,MasterSheet!B70)</f>
        <v>Central Budget of Montenegro</v>
      </c>
      <c r="D14" s="88" t="s">
        <v>404</v>
      </c>
      <c r="E14" s="89" t="s">
        <v>150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</row>
    <row r="15" spans="1:242" ht="15" customHeight="1" thickTop="1" thickBot="1">
      <c r="A15" s="10"/>
      <c r="B15" s="10"/>
      <c r="C15" s="90" t="str">
        <f>IF(MasterSheet!$A$1=1,MasterSheet!C72,MasterSheet!B72)</f>
        <v>Current revenues</v>
      </c>
      <c r="D15" s="102">
        <f>D16+D24+D29+D34+D41+D46+D47</f>
        <v>1566269986.4200003</v>
      </c>
      <c r="E15" s="293">
        <f>D15/D$11*100</f>
        <v>36.970848257287862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</row>
    <row r="16" spans="1:242" ht="15" customHeight="1" thickTop="1">
      <c r="A16" s="10"/>
      <c r="B16" s="10"/>
      <c r="C16" s="91" t="str">
        <f>IF(MasterSheet!$A$1=1,MasterSheet!C73,MasterSheet!B73)</f>
        <v>Taxes</v>
      </c>
      <c r="D16" s="233">
        <f>SUM(D17:D23)</f>
        <v>971155574.28000009</v>
      </c>
      <c r="E16" s="240">
        <f t="shared" ref="E16:E69" si="0">D16/D$11*100</f>
        <v>22.92353533057949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</row>
    <row r="17" spans="1:242" ht="15" customHeight="1">
      <c r="A17" s="10"/>
      <c r="B17" s="10"/>
      <c r="C17" s="92" t="str">
        <f>IF(MasterSheet!$A$1=1,MasterSheet!C74,MasterSheet!B74)</f>
        <v>Personal income tax</v>
      </c>
      <c r="D17" s="234">
        <v>111982440.54000001</v>
      </c>
      <c r="E17" s="294">
        <f t="shared" si="0"/>
        <v>2.6432772463118139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</row>
    <row r="18" spans="1:242" ht="15" customHeight="1">
      <c r="A18" s="10"/>
      <c r="B18" s="10"/>
      <c r="C18" s="92" t="str">
        <f>IF(MasterSheet!$A$1=1,MasterSheet!C75,MasterSheet!B75)</f>
        <v>Tax on Profits of Legal Person</v>
      </c>
      <c r="D18" s="234">
        <v>49228502.210000001</v>
      </c>
      <c r="E18" s="294">
        <f t="shared" si="0"/>
        <v>1.1620087857901571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1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1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1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1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1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1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1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1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1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1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1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1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1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1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1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1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1"/>
    </row>
    <row r="19" spans="1:242" ht="15" customHeight="1">
      <c r="A19" s="10"/>
      <c r="B19" s="10"/>
      <c r="C19" s="92" t="str">
        <f>IF(MasterSheet!$A$1=1,MasterSheet!C76,MasterSheet!B76)</f>
        <v xml:space="preserve">Taxes on Property </v>
      </c>
      <c r="D19" s="234">
        <v>1524664.7</v>
      </c>
      <c r="E19" s="294">
        <f t="shared" si="0"/>
        <v>3.5988780833234979E-2</v>
      </c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1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1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1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1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1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1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1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1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1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1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1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1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1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1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1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1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1"/>
    </row>
    <row r="20" spans="1:242" ht="15" customHeight="1">
      <c r="A20" s="10"/>
      <c r="B20" s="10"/>
      <c r="C20" s="92" t="str">
        <f>IF(MasterSheet!$A$1=1,MasterSheet!C77,MasterSheet!B77)</f>
        <v>Value Added Tax</v>
      </c>
      <c r="D20" s="234">
        <v>548710516.46000004</v>
      </c>
      <c r="E20" s="294">
        <f t="shared" si="0"/>
        <v>12.951977256225659</v>
      </c>
    </row>
    <row r="21" spans="1:242" ht="15" customHeight="1">
      <c r="A21" s="10"/>
      <c r="B21" s="10"/>
      <c r="C21" s="92" t="str">
        <f>IF(MasterSheet!$A$1=1,MasterSheet!C78,MasterSheet!B78)</f>
        <v>Excises</v>
      </c>
      <c r="D21" s="234">
        <v>225084910.21999997</v>
      </c>
      <c r="E21" s="294">
        <f t="shared" si="0"/>
        <v>5.3129920977221756</v>
      </c>
    </row>
    <row r="22" spans="1:242" ht="15" customHeight="1">
      <c r="A22" s="10"/>
      <c r="B22" s="10"/>
      <c r="C22" s="92" t="str">
        <f>IF(MasterSheet!$A$1=1,MasterSheet!C79,MasterSheet!B79)</f>
        <v>Tax on International Trade and Transactions</v>
      </c>
      <c r="D22" s="234">
        <v>25424800.799999997</v>
      </c>
      <c r="E22" s="294">
        <f t="shared" si="0"/>
        <v>0.60013692434792865</v>
      </c>
    </row>
    <row r="23" spans="1:242" ht="15" customHeight="1">
      <c r="A23" s="10"/>
      <c r="B23" s="10"/>
      <c r="C23" s="92" t="str">
        <f>IF(MasterSheet!$A$1=1,MasterSheet!C80,MasterSheet!B80)</f>
        <v>Other Republic Taxes</v>
      </c>
      <c r="D23" s="234">
        <v>9199739.3499999996</v>
      </c>
      <c r="E23" s="294">
        <f t="shared" si="0"/>
        <v>0.21715423934851882</v>
      </c>
    </row>
    <row r="24" spans="1:242" ht="15" customHeight="1">
      <c r="A24" s="10"/>
      <c r="B24" s="10"/>
      <c r="C24" s="91" t="str">
        <f>IF(MasterSheet!$A$1=1,MasterSheet!C81,MasterSheet!B81)</f>
        <v>Contributions</v>
      </c>
      <c r="D24" s="233">
        <f>SUM(D25:D28)</f>
        <v>494952632.42000002</v>
      </c>
      <c r="E24" s="240">
        <f t="shared" si="0"/>
        <v>11.683055173374248</v>
      </c>
    </row>
    <row r="25" spans="1:242" ht="15" customHeight="1">
      <c r="A25" s="10"/>
      <c r="B25" s="10"/>
      <c r="C25" s="92" t="str">
        <f>IF(MasterSheet!$A$1=1,MasterSheet!C82,MasterSheet!B82)</f>
        <v>Contributions for Pension and Disability Insurance</v>
      </c>
      <c r="D25" s="234">
        <v>303042063.35000002</v>
      </c>
      <c r="E25" s="294">
        <f t="shared" si="0"/>
        <v>7.1531231759707312</v>
      </c>
    </row>
    <row r="26" spans="1:242" ht="15" customHeight="1">
      <c r="A26" s="10"/>
      <c r="B26" s="10"/>
      <c r="C26" s="92" t="str">
        <f>IF(MasterSheet!$A$1=1,MasterSheet!C83,MasterSheet!B83)</f>
        <v>Contributions for Health Insurance</v>
      </c>
      <c r="D26" s="234">
        <v>167400672.64999998</v>
      </c>
      <c r="E26" s="294">
        <f t="shared" si="0"/>
        <v>3.9513908332349814</v>
      </c>
    </row>
    <row r="27" spans="1:242" ht="15" customHeight="1">
      <c r="A27" s="10"/>
      <c r="B27" s="10"/>
      <c r="C27" s="92" t="str">
        <f>IF(MasterSheet!$A$1=1,MasterSheet!C84,MasterSheet!B84)</f>
        <v>Contributions for Insurance from Unemployment</v>
      </c>
      <c r="D27" s="234">
        <v>12595344.189999998</v>
      </c>
      <c r="E27" s="294">
        <f t="shared" si="0"/>
        <v>0.29730542169243473</v>
      </c>
    </row>
    <row r="28" spans="1:242" ht="15" customHeight="1">
      <c r="A28" s="10"/>
      <c r="B28" s="10"/>
      <c r="C28" s="92" t="str">
        <f>IF(MasterSheet!$A$1=1,MasterSheet!C85,MasterSheet!B85)</f>
        <v>Other contributions</v>
      </c>
      <c r="D28" s="234">
        <v>11914552.229999999</v>
      </c>
      <c r="E28" s="294">
        <f t="shared" si="0"/>
        <v>0.2812357424761005</v>
      </c>
    </row>
    <row r="29" spans="1:242" ht="15" customHeight="1">
      <c r="A29" s="10"/>
      <c r="B29" s="10"/>
      <c r="C29" s="91" t="str">
        <f>IF(MasterSheet!$A$1=1,MasterSheet!C86,MasterSheet!B86)</f>
        <v>Duties</v>
      </c>
      <c r="D29" s="233">
        <f>SUM(D30:D33)</f>
        <v>13613004.68</v>
      </c>
      <c r="E29" s="240">
        <f t="shared" si="0"/>
        <v>0.32132667720996105</v>
      </c>
    </row>
    <row r="30" spans="1:242" ht="15" customHeight="1">
      <c r="A30" s="10"/>
      <c r="B30" s="10"/>
      <c r="C30" s="92" t="str">
        <f>IF(MasterSheet!$A$1=1,MasterSheet!C87,MasterSheet!B87)</f>
        <v>Administrative duties</v>
      </c>
      <c r="D30" s="234">
        <v>8684400.129999999</v>
      </c>
      <c r="E30" s="294">
        <f t="shared" si="0"/>
        <v>0.20498997120264364</v>
      </c>
    </row>
    <row r="31" spans="1:242" ht="15" customHeight="1">
      <c r="A31" s="10"/>
      <c r="B31" s="10"/>
      <c r="C31" s="92" t="str">
        <f>IF(MasterSheet!$A$1=1,MasterSheet!C88,MasterSheet!B88)</f>
        <v>Court duties</v>
      </c>
      <c r="D31" s="234">
        <v>1291141.31</v>
      </c>
      <c r="E31" s="294">
        <f t="shared" si="0"/>
        <v>3.047660356426295E-2</v>
      </c>
    </row>
    <row r="32" spans="1:242" ht="15" customHeight="1">
      <c r="A32" s="10"/>
      <c r="B32" s="10"/>
      <c r="C32" s="92" t="str">
        <f>IF(MasterSheet!$A$1=1,MasterSheet!C89,MasterSheet!B89)</f>
        <v>Residential duty</v>
      </c>
      <c r="D32" s="234">
        <v>1364747.4000000001</v>
      </c>
      <c r="E32" s="294">
        <f t="shared" si="0"/>
        <v>3.2214030449663637E-2</v>
      </c>
    </row>
    <row r="33" spans="1:5" ht="15" customHeight="1">
      <c r="A33" s="10"/>
      <c r="B33" s="10"/>
      <c r="C33" s="92" t="str">
        <f>IF(MasterSheet!$A$1=1,MasterSheet!C90,MasterSheet!B90)</f>
        <v>Other duties</v>
      </c>
      <c r="D33" s="234">
        <v>2272715.84</v>
      </c>
      <c r="E33" s="294">
        <f t="shared" si="0"/>
        <v>5.3646071993390762E-2</v>
      </c>
    </row>
    <row r="34" spans="1:5" ht="15" customHeight="1">
      <c r="A34" s="10"/>
      <c r="B34" s="10"/>
      <c r="C34" s="91" t="str">
        <f>IF(MasterSheet!$A$1=1,MasterSheet!C91,MasterSheet!B91)</f>
        <v>Fees</v>
      </c>
      <c r="D34" s="233">
        <f>SUM(D35:D40)</f>
        <v>18967775.129999999</v>
      </c>
      <c r="E34" s="240">
        <f t="shared" si="0"/>
        <v>0.44772276950312762</v>
      </c>
    </row>
    <row r="35" spans="1:5" ht="15" customHeight="1">
      <c r="A35" s="10"/>
      <c r="B35" s="10"/>
      <c r="C35" s="92" t="str">
        <f>IF(MasterSheet!$A$1=1,MasterSheet!C92,MasterSheet!B92)</f>
        <v>Fees for use of goods of common interest</v>
      </c>
      <c r="D35" s="234">
        <v>734541.27</v>
      </c>
      <c r="E35" s="294">
        <f t="shared" si="0"/>
        <v>1.7338398914198042E-2</v>
      </c>
    </row>
    <row r="36" spans="1:5" ht="15" customHeight="1">
      <c r="A36" s="10"/>
      <c r="B36" s="10"/>
      <c r="C36" s="92" t="str">
        <f>IF(MasterSheet!$A$1=1,MasterSheet!C93,MasterSheet!B93)</f>
        <v>Fees for use of natural resources</v>
      </c>
      <c r="D36" s="234">
        <v>3441534.35</v>
      </c>
      <c r="E36" s="294">
        <f t="shared" si="0"/>
        <v>8.1235320429599911E-2</v>
      </c>
    </row>
    <row r="37" spans="1:5" ht="15" customHeight="1">
      <c r="A37" s="10"/>
      <c r="B37" s="10"/>
      <c r="C37" s="92" t="str">
        <f>IF(MasterSheet!$A$1=1,MasterSheet!C94,MasterSheet!B94)</f>
        <v>Ecological fees</v>
      </c>
      <c r="D37" s="234">
        <v>305010.14</v>
      </c>
      <c r="E37" s="294">
        <f t="shared" si="0"/>
        <v>7.1995784255871591E-3</v>
      </c>
    </row>
    <row r="38" spans="1:5" ht="15" customHeight="1">
      <c r="A38" s="10"/>
      <c r="B38" s="10"/>
      <c r="C38" s="92" t="str">
        <f>IF(MasterSheet!$A$1=1,MasterSheet!C95,MasterSheet!B95)</f>
        <v>Fee for organizing games of chance</v>
      </c>
      <c r="D38" s="234">
        <v>3660622.6700000004</v>
      </c>
      <c r="E38" s="294">
        <f t="shared" si="0"/>
        <v>8.6406766670600738E-2</v>
      </c>
    </row>
    <row r="39" spans="1:5" ht="15" customHeight="1">
      <c r="A39" s="10"/>
      <c r="B39" s="10"/>
      <c r="C39" s="92" t="str">
        <f>IF(MasterSheet!$A$1=1,MasterSheet!C96,MasterSheet!B96)</f>
        <v xml:space="preserve">Road fees </v>
      </c>
      <c r="D39" s="234">
        <v>3775970.5800000005</v>
      </c>
      <c r="E39" s="294">
        <f t="shared" si="0"/>
        <v>8.9129483771981599E-2</v>
      </c>
    </row>
    <row r="40" spans="1:5" ht="15" customHeight="1">
      <c r="A40" s="10"/>
      <c r="B40" s="10"/>
      <c r="C40" s="92" t="str">
        <f>IF(MasterSheet!$A$1=1,MasterSheet!C97,MasterSheet!B97)</f>
        <v>Other fees</v>
      </c>
      <c r="D40" s="234">
        <v>7050096.1200000001</v>
      </c>
      <c r="E40" s="294">
        <f t="shared" si="0"/>
        <v>0.16641322129116015</v>
      </c>
    </row>
    <row r="41" spans="1:5" ht="15" customHeight="1">
      <c r="A41" s="10"/>
      <c r="B41" s="10"/>
      <c r="C41" s="91" t="str">
        <f>IF(MasterSheet!$A$1=1,MasterSheet!C98,MasterSheet!B98)</f>
        <v>Other revenues</v>
      </c>
      <c r="D41" s="233">
        <f>SUM(D42:D45)</f>
        <v>35723009.25</v>
      </c>
      <c r="E41" s="240">
        <f t="shared" si="0"/>
        <v>0.84321985719343806</v>
      </c>
    </row>
    <row r="42" spans="1:5" ht="15" customHeight="1">
      <c r="A42" s="10"/>
      <c r="B42" s="10"/>
      <c r="C42" s="92" t="str">
        <f>IF(MasterSheet!$A$1=1,MasterSheet!C99,MasterSheet!B99)</f>
        <v>Revenues from capital</v>
      </c>
      <c r="D42" s="234">
        <v>6376910.9300000006</v>
      </c>
      <c r="E42" s="294">
        <f t="shared" si="0"/>
        <v>0.15052309524371535</v>
      </c>
    </row>
    <row r="43" spans="1:5" ht="15" customHeight="1">
      <c r="A43" s="10"/>
      <c r="B43" s="10"/>
      <c r="C43" s="92" t="str">
        <f>IF(MasterSheet!$A$1=1,MasterSheet!C100,MasterSheet!B100)</f>
        <v>Fines and seized property gains</v>
      </c>
      <c r="D43" s="234">
        <v>13253454.75</v>
      </c>
      <c r="E43" s="294">
        <f t="shared" si="0"/>
        <v>0.31283972028797358</v>
      </c>
    </row>
    <row r="44" spans="1:5" ht="15" customHeight="1">
      <c r="A44" s="10"/>
      <c r="B44" s="10"/>
      <c r="C44" s="92" t="str">
        <f>IF(MasterSheet!$A$1=1,MasterSheet!C101,MasterSheet!B101)</f>
        <v>Revenues from own activities of government bodies</v>
      </c>
      <c r="D44" s="234">
        <v>2193904.2799999998</v>
      </c>
      <c r="E44" s="294">
        <f t="shared" si="0"/>
        <v>5.1785773161808095E-2</v>
      </c>
    </row>
    <row r="45" spans="1:5" ht="15" customHeight="1">
      <c r="A45" s="10"/>
      <c r="B45" s="10"/>
      <c r="C45" s="92" t="str">
        <f>IF(MasterSheet!$A$1=1,MasterSheet!C102,MasterSheet!B102)</f>
        <v>Other revenues</v>
      </c>
      <c r="D45" s="234">
        <v>13898739.289999999</v>
      </c>
      <c r="E45" s="294">
        <f t="shared" si="0"/>
        <v>0.32807126849994095</v>
      </c>
    </row>
    <row r="46" spans="1:5">
      <c r="A46" s="10"/>
      <c r="B46" s="10"/>
      <c r="C46" s="93" t="str">
        <f>IF(MasterSheet!$A$1=1,MasterSheet!C103,MasterSheet!B103)</f>
        <v>Receipts from repayment of loans</v>
      </c>
      <c r="D46" s="233">
        <v>6580211.8799999999</v>
      </c>
      <c r="E46" s="240">
        <f t="shared" si="0"/>
        <v>0.15532189023958456</v>
      </c>
    </row>
    <row r="47" spans="1:5" ht="15" customHeight="1" thickBot="1">
      <c r="A47" s="10"/>
      <c r="B47" s="10"/>
      <c r="C47" s="91" t="str">
        <f>IF(MasterSheet!$A$1=1,MasterSheet!C148,MasterSheet!B148)</f>
        <v>Grants</v>
      </c>
      <c r="D47" s="233">
        <v>25277778.780000001</v>
      </c>
      <c r="E47" s="240">
        <f>D47/D$11*100</f>
        <v>0.59666655918800893</v>
      </c>
    </row>
    <row r="48" spans="1:5" ht="15" customHeight="1" thickTop="1" thickBot="1">
      <c r="A48" s="10"/>
      <c r="B48" s="10"/>
      <c r="C48" s="90" t="str">
        <f>IF(MasterSheet!$A$1=1,MasterSheet!C104,MasterSheet!B104)</f>
        <v>Expenditures</v>
      </c>
      <c r="D48" s="102">
        <f>D50+D60+D66+D67+D68+D69+D70+D71</f>
        <v>1803136078.8299999</v>
      </c>
      <c r="E48" s="239">
        <f t="shared" si="0"/>
        <v>42.561927978992095</v>
      </c>
    </row>
    <row r="49" spans="1:5" ht="13.5" customHeight="1" thickTop="1" thickBot="1">
      <c r="A49" s="10"/>
      <c r="B49" s="10"/>
      <c r="C49" s="90" t="str">
        <f>IF(MasterSheet!$A$1=1,MasterSheet!C105,MasterSheet!B105)</f>
        <v>Current budget expenditures</v>
      </c>
      <c r="D49" s="232">
        <f>D48-D67</f>
        <v>1551259511.8599999</v>
      </c>
      <c r="E49" s="239">
        <f t="shared" si="0"/>
        <v>36.61653515543491</v>
      </c>
    </row>
    <row r="50" spans="1:5" ht="15" customHeight="1" thickTop="1">
      <c r="A50" s="10"/>
      <c r="B50" s="10"/>
      <c r="C50" s="91" t="str">
        <f>IF(MasterSheet!$A$1=1,MasterSheet!C106,MasterSheet!B106)</f>
        <v>Current expenditures</v>
      </c>
      <c r="D50" s="233">
        <f>D51+D52+D53+D54+D55+D56+D57+D58+D59</f>
        <v>781825425.57999992</v>
      </c>
      <c r="E50" s="240">
        <f t="shared" si="0"/>
        <v>18.454512583028439</v>
      </c>
    </row>
    <row r="51" spans="1:5" ht="15" customHeight="1">
      <c r="A51" s="10"/>
      <c r="B51" s="10"/>
      <c r="C51" s="91" t="str">
        <f>IF(MasterSheet!$A$1=1,MasterSheet!C107,MasterSheet!B107)</f>
        <v>Gross salaries and contributions charged to employer</v>
      </c>
      <c r="D51" s="235">
        <v>445363693.67000002</v>
      </c>
      <c r="E51" s="240">
        <f t="shared" si="0"/>
        <v>10.512538502773516</v>
      </c>
    </row>
    <row r="52" spans="1:5" ht="15" customHeight="1">
      <c r="A52" s="10"/>
      <c r="B52" s="10"/>
      <c r="C52" s="91" t="str">
        <f>IF(MasterSheet!$A$1=1,MasterSheet!C113,MasterSheet!B113)</f>
        <v>Other personal income</v>
      </c>
      <c r="D52" s="235">
        <v>10648738.729999999</v>
      </c>
      <c r="E52" s="240">
        <f t="shared" si="0"/>
        <v>0.2513569864274755</v>
      </c>
    </row>
    <row r="53" spans="1:5" ht="15" customHeight="1">
      <c r="A53" s="10"/>
      <c r="B53" s="10"/>
      <c r="C53" s="91" t="str">
        <f>IF(MasterSheet!$A$1=1,MasterSheet!C114,MasterSheet!B114)</f>
        <v>Expenditures for supplies and services</v>
      </c>
      <c r="D53" s="235">
        <v>95905310.469999999</v>
      </c>
      <c r="E53" s="240">
        <f t="shared" si="0"/>
        <v>2.2637863913607932</v>
      </c>
    </row>
    <row r="54" spans="1:5" ht="15" customHeight="1">
      <c r="A54" s="10"/>
      <c r="B54" s="10"/>
      <c r="C54" s="91" t="str">
        <f>IF(MasterSheet!$A$1=1,MasterSheet!C115,MasterSheet!B115)</f>
        <v>Current maintenace</v>
      </c>
      <c r="D54" s="235">
        <v>20203326.920000002</v>
      </c>
      <c r="E54" s="240">
        <f t="shared" si="0"/>
        <v>0.47688721633423814</v>
      </c>
    </row>
    <row r="55" spans="1:5" ht="15" customHeight="1">
      <c r="A55" s="10"/>
      <c r="B55" s="10"/>
      <c r="C55" s="91" t="str">
        <f>IF(MasterSheet!$A$1=1,MasterSheet!C116,MasterSheet!B116)</f>
        <v>Interests</v>
      </c>
      <c r="D55" s="235">
        <v>98705378.580000013</v>
      </c>
      <c r="E55" s="240">
        <f t="shared" si="0"/>
        <v>2.3298802922223536</v>
      </c>
    </row>
    <row r="56" spans="1:5" ht="15" customHeight="1">
      <c r="A56" s="10"/>
      <c r="B56" s="10"/>
      <c r="C56" s="91" t="str">
        <f>IF(MasterSheet!$A$1=1,MasterSheet!C117,MasterSheet!B117)</f>
        <v>Rent</v>
      </c>
      <c r="D56" s="235">
        <v>8940947.3699999992</v>
      </c>
      <c r="E56" s="240">
        <f t="shared" si="0"/>
        <v>0.21104561241590933</v>
      </c>
    </row>
    <row r="57" spans="1:5" ht="15" customHeight="1">
      <c r="A57" s="10"/>
      <c r="B57" s="10"/>
      <c r="C57" s="91" t="str">
        <f>IF(MasterSheet!$A$1=1,MasterSheet!C118,MasterSheet!B118)</f>
        <v>Subsidies</v>
      </c>
      <c r="D57" s="235">
        <v>27803826.270000003</v>
      </c>
      <c r="E57" s="240">
        <f t="shared" si="0"/>
        <v>0.65629237035288568</v>
      </c>
    </row>
    <row r="58" spans="1:5" ht="15" customHeight="1">
      <c r="A58" s="10"/>
      <c r="B58" s="10"/>
      <c r="C58" s="91" t="str">
        <f>IF(MasterSheet!$A$1=1,MasterSheet!C119,MasterSheet!B119)</f>
        <v>Other expenditures</v>
      </c>
      <c r="D58" s="235">
        <v>38242445.060000002</v>
      </c>
      <c r="E58" s="240">
        <f t="shared" si="0"/>
        <v>0.90268960368228501</v>
      </c>
    </row>
    <row r="59" spans="1:5" ht="15" customHeight="1">
      <c r="A59" s="10"/>
      <c r="B59" s="10"/>
      <c r="C59" s="91" t="str">
        <f>IF(MasterSheet!$A$1=1,MasterSheet!C120,MasterSheet!B120)</f>
        <v>Capital outlows of current budget</v>
      </c>
      <c r="D59" s="235">
        <v>36011758.509999998</v>
      </c>
      <c r="E59" s="240">
        <f t="shared" si="0"/>
        <v>0.85003560745898732</v>
      </c>
    </row>
    <row r="60" spans="1:5" ht="15" customHeight="1">
      <c r="A60" s="10"/>
      <c r="B60" s="10"/>
      <c r="C60" s="91" t="str">
        <f>IF(MasterSheet!$A$1=1,MasterSheet!C121,MasterSheet!B121)</f>
        <v>Social security transfers</v>
      </c>
      <c r="D60" s="233">
        <f>SUM(D61:D65)</f>
        <v>538050896.17999995</v>
      </c>
      <c r="E60" s="240">
        <f t="shared" si="0"/>
        <v>12.700363417443643</v>
      </c>
    </row>
    <row r="61" spans="1:5" ht="15" customHeight="1">
      <c r="A61" s="10"/>
      <c r="B61" s="10"/>
      <c r="C61" s="92" t="str">
        <f>IF(MasterSheet!$A$1=1,MasterSheet!C122,MasterSheet!B122)</f>
        <v>Social security related rights</v>
      </c>
      <c r="D61" s="234">
        <v>98704880.719999999</v>
      </c>
      <c r="E61" s="294">
        <f t="shared" si="0"/>
        <v>2.3298685405405406</v>
      </c>
    </row>
    <row r="62" spans="1:5" ht="15" customHeight="1">
      <c r="A62" s="10"/>
      <c r="B62" s="10"/>
      <c r="C62" s="92" t="str">
        <f>IF(MasterSheet!$A$1=1,MasterSheet!C123,MasterSheet!B123)</f>
        <v>Funds for redundant labor</v>
      </c>
      <c r="D62" s="234">
        <v>12968450.790000001</v>
      </c>
      <c r="E62" s="294">
        <f t="shared" si="0"/>
        <v>0.30611237554585152</v>
      </c>
    </row>
    <row r="63" spans="1:5" ht="15" customHeight="1">
      <c r="A63" s="10"/>
      <c r="B63" s="10"/>
      <c r="C63" s="92" t="str">
        <f>IF(MasterSheet!$A$1=1,MasterSheet!C124,MasterSheet!B124)</f>
        <v>Pension and disability insurance rights</v>
      </c>
      <c r="D63" s="234">
        <v>401263898.76999998</v>
      </c>
      <c r="E63" s="294">
        <f t="shared" si="0"/>
        <v>9.4715897266611595</v>
      </c>
    </row>
    <row r="64" spans="1:5" ht="15" customHeight="1">
      <c r="A64" s="10"/>
      <c r="B64" s="10"/>
      <c r="C64" s="92" t="str">
        <f>IF(MasterSheet!$A$1=1,MasterSheet!C125,MasterSheet!B125)</f>
        <v>Other rights related to health care</v>
      </c>
      <c r="D64" s="234">
        <v>16489379.109999999</v>
      </c>
      <c r="E64" s="294">
        <f t="shared" si="0"/>
        <v>0.38922174224005662</v>
      </c>
    </row>
    <row r="65" spans="1:242" ht="15" customHeight="1">
      <c r="A65" s="10"/>
      <c r="B65" s="10"/>
      <c r="C65" s="92" t="str">
        <f>IF(MasterSheet!$A$1=1,MasterSheet!C126,MasterSheet!B126)</f>
        <v>Other rights related to health care insurance</v>
      </c>
      <c r="D65" s="234">
        <v>8624286.790000001</v>
      </c>
      <c r="E65" s="294">
        <f t="shared" si="0"/>
        <v>0.20357103245603686</v>
      </c>
    </row>
    <row r="66" spans="1:242" ht="13.5" thickBot="1">
      <c r="A66" s="10"/>
      <c r="B66" s="10"/>
      <c r="C66" s="93" t="str">
        <f>IF(MasterSheet!$A$1=1,MasterSheet!C127,MasterSheet!B127)</f>
        <v xml:space="preserve">Transfers to institutions, individuals, NGO and public sector </v>
      </c>
      <c r="D66" s="233">
        <v>166881124.75999999</v>
      </c>
      <c r="E66" s="240">
        <f t="shared" si="0"/>
        <v>3.9391272219992919</v>
      </c>
    </row>
    <row r="67" spans="1:242" ht="15" customHeight="1" thickTop="1" thickBot="1">
      <c r="A67" s="10"/>
      <c r="B67" s="10"/>
      <c r="C67" s="90" t="str">
        <f>IF(MasterSheet!$A$1=1,MasterSheet!C133,MasterSheet!B133)</f>
        <v>Capital budget of Montenegro</v>
      </c>
      <c r="D67" s="232">
        <v>251876566.97</v>
      </c>
      <c r="E67" s="239">
        <f t="shared" si="0"/>
        <v>5.9453928235571816</v>
      </c>
    </row>
    <row r="68" spans="1:242" ht="15" customHeight="1" thickTop="1">
      <c r="A68" s="10"/>
      <c r="B68" s="10"/>
      <c r="C68" s="94" t="str">
        <f>IF(MasterSheet!$A$1=1,MasterSheet!C134,MasterSheet!B134)</f>
        <v>Loans and credits</v>
      </c>
      <c r="D68" s="233">
        <v>4857410.76</v>
      </c>
      <c r="E68" s="240">
        <f t="shared" si="0"/>
        <v>0.11465621999291868</v>
      </c>
    </row>
    <row r="69" spans="1:242" ht="15" customHeight="1" thickBot="1">
      <c r="A69" s="10"/>
      <c r="B69" s="10"/>
      <c r="C69" s="95" t="str">
        <f>IF(MasterSheet!$A$1=1,MasterSheet!C135,MasterSheet!B135)</f>
        <v>Reserves</v>
      </c>
      <c r="D69" s="236">
        <v>19683829.93</v>
      </c>
      <c r="E69" s="241">
        <f t="shared" si="0"/>
        <v>0.46462480656202049</v>
      </c>
    </row>
    <row r="70" spans="1:242" ht="15" customHeight="1" thickTop="1" thickBot="1">
      <c r="A70" s="10"/>
      <c r="B70" s="10"/>
      <c r="C70" s="96" t="str">
        <f>IF(MasterSheet!$A$1=1,MasterSheet!C143,MasterSheet!B143)</f>
        <v>Repayment of Garantees</v>
      </c>
      <c r="D70" s="237">
        <v>0</v>
      </c>
      <c r="E70" s="295">
        <f>D70/D$11*100</f>
        <v>0</v>
      </c>
    </row>
    <row r="71" spans="1:242" ht="15" customHeight="1" thickTop="1" thickBot="1">
      <c r="A71" s="10"/>
      <c r="B71" s="10"/>
      <c r="C71" s="96" t="s">
        <v>139</v>
      </c>
      <c r="D71" s="237">
        <v>39960824.650000006</v>
      </c>
      <c r="E71" s="295">
        <f>D71/D$11*100</f>
        <v>0.9432509064085921</v>
      </c>
    </row>
    <row r="72" spans="1:242" ht="15" customHeight="1" thickTop="1" thickBot="1">
      <c r="A72" s="10"/>
      <c r="B72" s="10"/>
      <c r="C72" s="91" t="str">
        <f>IF(MasterSheet!$A$1=1,MasterSheet!C136,MasterSheet!B136)</f>
        <v xml:space="preserve">Net increse of liabilities </v>
      </c>
      <c r="D72" s="233">
        <v>13993228.51</v>
      </c>
      <c r="E72" s="240">
        <f t="shared" ref="E72:E84" si="1">D72/D$11*100</f>
        <v>0.33030162893898263</v>
      </c>
    </row>
    <row r="73" spans="1:242" s="9" customFormat="1" ht="15" customHeight="1" thickTop="1" thickBot="1">
      <c r="A73" s="10"/>
      <c r="B73" s="10"/>
      <c r="C73" s="90" t="str">
        <f>IF(MasterSheet!$A$1=1,MasterSheet!C137,MasterSheet!B137)</f>
        <v>Deficit</v>
      </c>
      <c r="D73" s="232">
        <f>D15-D48</f>
        <v>-236866092.40999961</v>
      </c>
      <c r="E73" s="239">
        <f t="shared" si="1"/>
        <v>-5.5910797217042276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</row>
    <row r="74" spans="1:242" s="9" customFormat="1" ht="15" customHeight="1" thickTop="1" thickBot="1">
      <c r="A74" s="10"/>
      <c r="B74" s="10"/>
      <c r="C74" s="90" t="s">
        <v>405</v>
      </c>
      <c r="D74" s="232">
        <f>D73-D72</f>
        <v>-250859320.9199996</v>
      </c>
      <c r="E74" s="239">
        <f t="shared" si="1"/>
        <v>-5.9213813506432098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</row>
    <row r="75" spans="1:242" s="9" customFormat="1" ht="15" customHeight="1" thickTop="1" thickBot="1">
      <c r="A75" s="10"/>
      <c r="B75" s="10"/>
      <c r="C75" s="90" t="str">
        <f>IF(MasterSheet!$A$1=1,MasterSheet!C138,MasterSheet!B138)</f>
        <v>Primary deficit</v>
      </c>
      <c r="D75" s="232">
        <f>D73-D72+D55</f>
        <v>-152153942.33999959</v>
      </c>
      <c r="E75" s="239">
        <f t="shared" si="1"/>
        <v>-3.5915010584208567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</row>
    <row r="76" spans="1:242" s="9" customFormat="1" ht="15" customHeight="1" thickTop="1" thickBot="1">
      <c r="A76" s="10"/>
      <c r="B76" s="10"/>
      <c r="C76" s="90" t="str">
        <f>IF(MasterSheet!$A$1=1,MasterSheet!C139,MasterSheet!B139)</f>
        <v>Repayment of debt</v>
      </c>
      <c r="D76" s="232">
        <f>SUM(D77:D78)</f>
        <v>358600568.85000002</v>
      </c>
      <c r="E76" s="239">
        <f t="shared" si="1"/>
        <v>8.4645478307565227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</row>
    <row r="77" spans="1:242" s="9" customFormat="1" ht="15" customHeight="1" thickTop="1">
      <c r="A77" s="10"/>
      <c r="B77" s="10"/>
      <c r="C77" s="92" t="str">
        <f>IF(MasterSheet!$A$1=1,MasterSheet!C140,MasterSheet!B140)</f>
        <v>Repayment of principal to residents</v>
      </c>
      <c r="D77" s="234">
        <v>226012655.83000001</v>
      </c>
      <c r="E77" s="294">
        <f t="shared" si="1"/>
        <v>5.3348909673079197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</row>
    <row r="78" spans="1:242" s="9" customFormat="1" ht="15" customHeight="1" thickBot="1">
      <c r="A78" s="10"/>
      <c r="B78" s="10"/>
      <c r="C78" s="92" t="str">
        <f>IF(MasterSheet!$A$1=1,MasterSheet!C141,MasterSheet!B141)</f>
        <v>Repayment of principal to nonresidents</v>
      </c>
      <c r="D78" s="234">
        <v>132587913.02000004</v>
      </c>
      <c r="E78" s="294">
        <f t="shared" si="1"/>
        <v>3.1296568634486022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</row>
    <row r="79" spans="1:242" ht="15" customHeight="1" thickTop="1" thickBot="1">
      <c r="A79" s="10"/>
      <c r="B79" s="10"/>
      <c r="C79" s="90" t="str">
        <f>IF(MasterSheet!$A$1=1,MasterSheet!C144,MasterSheet!B144)</f>
        <v>Financing needs</v>
      </c>
      <c r="D79" s="102">
        <f>D74-D76</f>
        <v>-609459889.76999962</v>
      </c>
      <c r="E79" s="239">
        <f t="shared" si="1"/>
        <v>-14.385929181399732</v>
      </c>
    </row>
    <row r="80" spans="1:242" ht="15" customHeight="1" thickTop="1" thickBot="1">
      <c r="A80" s="10"/>
      <c r="B80" s="10"/>
      <c r="C80" s="90" t="str">
        <f>IF(MasterSheet!$A$1=1,MasterSheet!C145,MasterSheet!B145)</f>
        <v xml:space="preserve">Financing </v>
      </c>
      <c r="D80" s="102">
        <f>SUM(D81:D84)+D72</f>
        <v>609459889.76999962</v>
      </c>
      <c r="E80" s="239">
        <f t="shared" si="1"/>
        <v>14.385929181399732</v>
      </c>
    </row>
    <row r="81" spans="1:242" ht="15" customHeight="1" thickTop="1">
      <c r="A81" s="10"/>
      <c r="B81" s="10"/>
      <c r="C81" s="92" t="str">
        <f>IF(MasterSheet!$A$1=1,MasterSheet!C146,MasterSheet!B146)</f>
        <v>Borrowings and credits from domestic sources</v>
      </c>
      <c r="D81" s="234">
        <v>260070000</v>
      </c>
      <c r="E81" s="294">
        <f t="shared" si="1"/>
        <v>6.138793815649711</v>
      </c>
    </row>
    <row r="82" spans="1:242" ht="15" customHeight="1">
      <c r="A82" s="10"/>
      <c r="B82" s="10"/>
      <c r="C82" s="92" t="str">
        <f>IF(MasterSheet!$A$1=1,MasterSheet!C147,MasterSheet!B147)</f>
        <v>Borrowings and credits from foreign sources</v>
      </c>
      <c r="D82" s="234">
        <v>352766852.38</v>
      </c>
      <c r="E82" s="294">
        <f t="shared" si="1"/>
        <v>8.3268465096187896</v>
      </c>
    </row>
    <row r="83" spans="1:242" s="9" customFormat="1">
      <c r="C83" s="97" t="str">
        <f>IF(MasterSheet!$A$1=1,MasterSheet!C149,MasterSheet!B149)</f>
        <v>Privatisation revenues</v>
      </c>
      <c r="D83" s="238">
        <v>6191115.2299999995</v>
      </c>
      <c r="E83" s="294">
        <f t="shared" si="1"/>
        <v>0.14613750100318657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</row>
    <row r="84" spans="1:242" ht="13.5" thickBot="1">
      <c r="A84" s="10"/>
      <c r="B84" s="10"/>
      <c r="C84" s="98" t="str">
        <f>IF(MasterSheet!$A$1=1,MasterSheet!C150,MasterSheet!B150)</f>
        <v>Increase/Decrease of deposits</v>
      </c>
      <c r="D84" s="103">
        <f>-D79-SUM(D81:D83)-D72</f>
        <v>-23561306.350000389</v>
      </c>
      <c r="E84" s="241">
        <f t="shared" si="1"/>
        <v>-0.55615027381093807</v>
      </c>
    </row>
    <row r="85" spans="1:242" ht="13.5" thickTop="1">
      <c r="A85" s="10"/>
      <c r="B85" s="10"/>
      <c r="C85" s="99" t="str">
        <f>IF(MasterSheet!$A$1=1,MasterSheet!C151,MasterSheet!B151)</f>
        <v>Source: Ministry of Finance of Montenegro</v>
      </c>
      <c r="D85" s="11"/>
      <c r="E85" s="11"/>
    </row>
    <row r="86" spans="1:242">
      <c r="A86" s="10"/>
      <c r="B86" s="10"/>
      <c r="C86" s="8"/>
      <c r="D86" s="11"/>
      <c r="E86" s="304"/>
    </row>
    <row r="87" spans="1:242">
      <c r="A87" s="10"/>
      <c r="B87" s="10"/>
      <c r="C87" s="16"/>
      <c r="D87" s="303"/>
    </row>
    <row r="88" spans="1:242">
      <c r="A88" s="10"/>
      <c r="B88" s="10"/>
      <c r="C88" s="16"/>
    </row>
    <row r="89" spans="1:242" ht="14.25">
      <c r="A89" s="10"/>
      <c r="B89" s="10"/>
      <c r="C89" s="17"/>
    </row>
    <row r="90" spans="1:242">
      <c r="A90" s="10"/>
      <c r="B90" s="10"/>
      <c r="C90" s="16"/>
    </row>
    <row r="91" spans="1:242">
      <c r="A91" s="10"/>
      <c r="B91" s="10"/>
      <c r="C91" s="16"/>
    </row>
    <row r="92" spans="1:242">
      <c r="A92" s="10"/>
      <c r="B92" s="10"/>
      <c r="C92" s="16"/>
    </row>
    <row r="93" spans="1:242">
      <c r="A93" s="10"/>
      <c r="B93" s="10"/>
      <c r="C93" s="16"/>
    </row>
    <row r="94" spans="1:242" ht="13.5" customHeight="1">
      <c r="A94" s="10"/>
      <c r="B94" s="10"/>
      <c r="C94" s="16"/>
    </row>
    <row r="95" spans="1:242" ht="13.5" customHeight="1">
      <c r="A95" s="10"/>
      <c r="B95" s="10"/>
      <c r="C95" s="16"/>
    </row>
    <row r="96" spans="1:242">
      <c r="A96" s="10"/>
      <c r="B96" s="10"/>
      <c r="C96" s="16"/>
    </row>
    <row r="97" spans="1:3">
      <c r="A97" s="10"/>
      <c r="B97" s="10"/>
      <c r="C97" s="16"/>
    </row>
    <row r="98" spans="1:3">
      <c r="A98" s="10"/>
      <c r="B98" s="10"/>
      <c r="C98" s="16"/>
    </row>
    <row r="99" spans="1:3">
      <c r="A99" s="10"/>
      <c r="B99" s="10"/>
      <c r="C99" s="16"/>
    </row>
    <row r="100" spans="1:3">
      <c r="A100" s="10"/>
      <c r="B100" s="10"/>
      <c r="C100" s="16"/>
    </row>
    <row r="101" spans="1:3">
      <c r="A101" s="10"/>
      <c r="B101" s="10"/>
      <c r="C101" s="16"/>
    </row>
    <row r="102" spans="1:3">
      <c r="A102" s="10"/>
      <c r="B102" s="10"/>
      <c r="C102" s="16"/>
    </row>
    <row r="103" spans="1:3">
      <c r="A103" s="10"/>
      <c r="B103" s="10"/>
      <c r="C103" s="16"/>
    </row>
    <row r="104" spans="1:3">
      <c r="A104" s="10"/>
      <c r="B104" s="10"/>
      <c r="C104" s="16"/>
    </row>
    <row r="105" spans="1:3">
      <c r="A105" s="10"/>
      <c r="B105" s="10"/>
      <c r="C105" s="16"/>
    </row>
    <row r="106" spans="1:3">
      <c r="A106" s="10"/>
      <c r="B106" s="10"/>
      <c r="C106" s="16"/>
    </row>
    <row r="107" spans="1:3">
      <c r="A107" s="10"/>
      <c r="B107" s="10"/>
      <c r="C107" s="16"/>
    </row>
    <row r="108" spans="1:3">
      <c r="A108" s="10"/>
      <c r="B108" s="10"/>
      <c r="C108" s="16"/>
    </row>
    <row r="109" spans="1:3">
      <c r="A109" s="10"/>
      <c r="B109" s="10"/>
      <c r="C109" s="16"/>
    </row>
    <row r="110" spans="1:3">
      <c r="A110" s="10"/>
      <c r="B110" s="10"/>
      <c r="C110" s="16"/>
    </row>
    <row r="111" spans="1:3">
      <c r="A111" s="10"/>
      <c r="B111" s="10"/>
      <c r="C111" s="16"/>
    </row>
    <row r="112" spans="1:3">
      <c r="A112" s="10"/>
      <c r="B112" s="10"/>
      <c r="C112" s="10"/>
    </row>
    <row r="113" spans="1:3">
      <c r="A113" s="10"/>
      <c r="B113" s="10"/>
      <c r="C113" s="10"/>
    </row>
    <row r="114" spans="1:3">
      <c r="A114" s="10"/>
      <c r="B114" s="10"/>
      <c r="C114" s="10"/>
    </row>
    <row r="115" spans="1:3">
      <c r="A115" s="10"/>
      <c r="B115" s="10"/>
      <c r="C115" s="10"/>
    </row>
    <row r="116" spans="1:3">
      <c r="A116" s="10"/>
      <c r="B116" s="10"/>
      <c r="C116" s="10"/>
    </row>
    <row r="117" spans="1:3">
      <c r="A117" s="10"/>
      <c r="B117" s="10"/>
      <c r="C117" s="10"/>
    </row>
    <row r="118" spans="1:3">
      <c r="A118" s="10"/>
      <c r="B118" s="10"/>
      <c r="C118" s="10"/>
    </row>
    <row r="119" spans="1:3">
      <c r="A119" s="10"/>
      <c r="B119" s="10"/>
      <c r="C119" s="10"/>
    </row>
    <row r="120" spans="1:3">
      <c r="A120" s="10"/>
      <c r="B120" s="10"/>
      <c r="C120" s="10"/>
    </row>
    <row r="121" spans="1:3">
      <c r="A121" s="10"/>
      <c r="B121" s="10"/>
      <c r="C121" s="10"/>
    </row>
    <row r="122" spans="1:3">
      <c r="A122" s="10"/>
      <c r="B122" s="10"/>
      <c r="C122" s="10"/>
    </row>
    <row r="123" spans="1:3">
      <c r="A123" s="10"/>
      <c r="B123" s="10"/>
      <c r="C123" s="10"/>
    </row>
    <row r="124" spans="1:3">
      <c r="A124" s="10"/>
      <c r="B124" s="10"/>
      <c r="C124" s="10"/>
    </row>
    <row r="125" spans="1:3">
      <c r="A125" s="10"/>
      <c r="B125" s="10"/>
      <c r="C125" s="10"/>
    </row>
    <row r="126" spans="1:3">
      <c r="A126" s="10"/>
      <c r="B126" s="10"/>
      <c r="C126" s="10"/>
    </row>
    <row r="127" spans="1:3">
      <c r="A127" s="10"/>
      <c r="B127" s="10"/>
      <c r="C127" s="10"/>
    </row>
    <row r="128" spans="1:3">
      <c r="A128" s="10"/>
      <c r="B128" s="10"/>
      <c r="C128" s="10"/>
    </row>
    <row r="129" spans="1:3">
      <c r="A129" s="10"/>
      <c r="B129" s="10"/>
      <c r="C129" s="10"/>
    </row>
    <row r="130" spans="1:3">
      <c r="A130" s="10"/>
      <c r="B130" s="10"/>
      <c r="C130" s="10"/>
    </row>
    <row r="131" spans="1:3">
      <c r="A131" s="10"/>
      <c r="B131" s="10"/>
      <c r="C131" s="10"/>
    </row>
    <row r="132" spans="1:3">
      <c r="A132" s="10"/>
      <c r="B132" s="10"/>
      <c r="C132" s="10"/>
    </row>
    <row r="133" spans="1:3">
      <c r="A133" s="10"/>
      <c r="B133" s="10"/>
      <c r="C133" s="10"/>
    </row>
    <row r="134" spans="1:3">
      <c r="A134" s="10"/>
      <c r="B134" s="10"/>
      <c r="C134" s="10"/>
    </row>
    <row r="135" spans="1:3">
      <c r="A135" s="10"/>
      <c r="B135" s="10"/>
      <c r="C135" s="10"/>
    </row>
    <row r="136" spans="1:3">
      <c r="A136" s="10"/>
      <c r="B136" s="10"/>
      <c r="C136" s="10"/>
    </row>
    <row r="137" spans="1:3">
      <c r="A137" s="10"/>
    </row>
    <row r="177" spans="3:3">
      <c r="C177" s="2"/>
    </row>
    <row r="178" spans="3:3">
      <c r="C178" s="2"/>
    </row>
  </sheetData>
  <sheetProtection formatCells="0" formatColumns="0" formatRows="0" sort="0" autoFilter="0"/>
  <mergeCells count="3">
    <mergeCell ref="D11:E11"/>
    <mergeCell ref="D13:E13"/>
    <mergeCell ref="C13:C14"/>
  </mergeCells>
  <printOptions horizontalCentered="1" verticalCentered="1"/>
  <pageMargins left="0" right="0" top="0.19685039370078741" bottom="0.19685039370078741" header="0" footer="0"/>
  <pageSetup paperSize="9" scale="26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CR198"/>
  <sheetViews>
    <sheetView topLeftCell="C1" zoomScaleNormal="100" zoomScaleSheetLayoutView="100" workbookViewId="0">
      <pane ySplit="13" topLeftCell="A14" activePane="bottomLeft" state="frozen"/>
      <selection pane="bottomLeft" activeCell="H28" sqref="H28"/>
    </sheetView>
  </sheetViews>
  <sheetFormatPr defaultRowHeight="12.75"/>
  <cols>
    <col min="1" max="2" width="9.140625" style="105" customWidth="1"/>
    <col min="3" max="3" width="57" style="105" customWidth="1"/>
    <col min="4" max="5" width="10.7109375" style="104" customWidth="1"/>
    <col min="6" max="34" width="9.140625" style="104"/>
    <col min="35" max="71" width="9.140625" style="105"/>
    <col min="72" max="72" width="15.42578125" style="105" customWidth="1"/>
    <col min="73" max="73" width="12.7109375" style="105" customWidth="1"/>
    <col min="74" max="74" width="11.85546875" style="105" customWidth="1"/>
    <col min="75" max="16384" width="9.140625" style="105"/>
  </cols>
  <sheetData>
    <row r="1" spans="1:96">
      <c r="A1" s="104"/>
      <c r="B1" s="104"/>
      <c r="C1" s="104"/>
    </row>
    <row r="2" spans="1:96">
      <c r="A2" s="104"/>
      <c r="B2" s="104"/>
      <c r="C2" s="104"/>
    </row>
    <row r="3" spans="1:96" ht="13.5" customHeight="1">
      <c r="A3" s="104"/>
      <c r="B3" s="104"/>
      <c r="C3" s="104"/>
    </row>
    <row r="4" spans="1:96" ht="13.5" customHeight="1">
      <c r="A4" s="104"/>
      <c r="B4" s="104"/>
      <c r="C4" s="104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</row>
    <row r="5" spans="1:96" ht="13.5" customHeight="1">
      <c r="A5" s="104"/>
      <c r="B5" s="104"/>
      <c r="C5" s="104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</row>
    <row r="6" spans="1:96">
      <c r="A6" s="104"/>
      <c r="B6" s="104"/>
      <c r="C6" s="108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</row>
    <row r="7" spans="1:96" ht="15" customHeight="1">
      <c r="A7" s="104"/>
      <c r="B7" s="104"/>
      <c r="C7" s="104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</row>
    <row r="8" spans="1:96" ht="13.5" thickBot="1">
      <c r="A8" s="104"/>
      <c r="B8" s="104"/>
      <c r="C8" s="104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</row>
    <row r="9" spans="1:96" ht="15.75" customHeight="1" thickTop="1" thickBot="1">
      <c r="A9" s="104"/>
      <c r="B9" s="104"/>
      <c r="C9" s="136" t="str">
        <f>'Cental Budget_int'!C11</f>
        <v>GDP (mil. €)</v>
      </c>
      <c r="D9" s="336">
        <f>'Cental Budget_int'!D11</f>
        <v>4236500000</v>
      </c>
      <c r="E9" s="336"/>
      <c r="F9" s="149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</row>
    <row r="10" spans="1:96" ht="15" customHeight="1" thickTop="1">
      <c r="A10" s="104"/>
      <c r="B10" s="104"/>
      <c r="C10" s="104"/>
      <c r="F10" s="149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</row>
    <row r="11" spans="1:96" ht="14.25" customHeight="1" thickBot="1">
      <c r="A11" s="104"/>
      <c r="B11" s="104"/>
      <c r="C11" s="104"/>
      <c r="D11" s="337"/>
      <c r="E11" s="337"/>
      <c r="F11" s="151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</row>
    <row r="12" spans="1:96" ht="15" customHeight="1" thickTop="1">
      <c r="A12" s="104"/>
      <c r="B12" s="104"/>
      <c r="C12" s="334" t="str">
        <f>IF(MasterSheet!$A$1=1,MasterSheet!B160,MasterSheet!B159)</f>
        <v>Local Government</v>
      </c>
      <c r="D12" s="338">
        <v>2017</v>
      </c>
      <c r="E12" s="339"/>
      <c r="F12" s="151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</row>
    <row r="13" spans="1:96" ht="17.25" customHeight="1" thickBot="1">
      <c r="A13" s="104"/>
      <c r="B13" s="104"/>
      <c r="C13" s="335"/>
      <c r="D13" s="109" t="s">
        <v>404</v>
      </c>
      <c r="E13" s="110" t="s">
        <v>150</v>
      </c>
      <c r="F13" s="151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</row>
    <row r="14" spans="1:96" ht="15" customHeight="1" thickTop="1" thickBot="1">
      <c r="A14" s="104"/>
      <c r="B14" s="104"/>
      <c r="C14" s="111" t="str">
        <f>IF(MasterSheet!$A$1=1,MasterSheet!C162,MasterSheet!B162)</f>
        <v>Current revenues</v>
      </c>
      <c r="D14" s="228">
        <f>D15+D19+D20+D21+D22+D23</f>
        <v>219122420.69000003</v>
      </c>
      <c r="E14" s="250">
        <f>D14/D$9*100</f>
        <v>5.1722511670010629</v>
      </c>
      <c r="F14" s="152"/>
      <c r="G14" s="152"/>
      <c r="H14" s="152"/>
      <c r="I14" s="152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</row>
    <row r="15" spans="1:96" ht="15" customHeight="1" thickTop="1">
      <c r="A15" s="104"/>
      <c r="B15" s="104"/>
      <c r="C15" s="112" t="str">
        <f>IF(MasterSheet!$A$1=1,MasterSheet!C163,MasterSheet!B163)</f>
        <v>Taxes</v>
      </c>
      <c r="D15" s="243">
        <f>D16+D17+D18</f>
        <v>133196468.59</v>
      </c>
      <c r="E15" s="299">
        <f t="shared" ref="E15:E44" si="0">D15/D$9*100</f>
        <v>3.1440214467130891</v>
      </c>
      <c r="F15" s="154"/>
      <c r="G15" s="154"/>
      <c r="H15" s="154"/>
      <c r="I15" s="154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3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</row>
    <row r="16" spans="1:96" ht="15" customHeight="1">
      <c r="A16" s="104"/>
      <c r="B16" s="104"/>
      <c r="C16" s="113" t="str">
        <f>IF(MasterSheet!$A$1=1,MasterSheet!C164,MasterSheet!B164)</f>
        <v>Personal Income Tax</v>
      </c>
      <c r="D16" s="226">
        <v>33638773.960000001</v>
      </c>
      <c r="E16" s="299">
        <f t="shared" si="0"/>
        <v>0.79402275368818598</v>
      </c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</row>
    <row r="17" spans="1:96" ht="15" customHeight="1">
      <c r="A17" s="104"/>
      <c r="B17" s="104"/>
      <c r="C17" s="113" t="str">
        <f>IF(MasterSheet!$A$1=1,MasterSheet!C166,MasterSheet!B166)</f>
        <v xml:space="preserve">Taxes on Property </v>
      </c>
      <c r="D17" s="226">
        <v>13649749.639999997</v>
      </c>
      <c r="E17" s="299">
        <f t="shared" si="0"/>
        <v>0.32219401959164395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40"/>
      <c r="BV17" s="140"/>
      <c r="BW17" s="121"/>
      <c r="BX17" s="121"/>
      <c r="BY17" s="121"/>
      <c r="BZ17" s="121"/>
      <c r="CA17" s="121"/>
      <c r="CB17" s="121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</row>
    <row r="18" spans="1:96" ht="15" customHeight="1">
      <c r="A18" s="104"/>
      <c r="B18" s="104"/>
      <c r="C18" s="113" t="str">
        <f>IF(MasterSheet!$A$1=1,MasterSheet!C168,MasterSheet!B168)</f>
        <v>Local Taxes</v>
      </c>
      <c r="D18" s="226">
        <v>85907944.99000001</v>
      </c>
      <c r="E18" s="299">
        <f t="shared" si="0"/>
        <v>2.0278046734332591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40"/>
      <c r="BV18" s="140"/>
      <c r="BW18" s="121"/>
      <c r="BX18" s="121"/>
      <c r="BY18" s="121"/>
      <c r="BZ18" s="121"/>
      <c r="CA18" s="121"/>
      <c r="CB18" s="121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</row>
    <row r="19" spans="1:96" ht="15" customHeight="1">
      <c r="A19" s="104"/>
      <c r="B19" s="104"/>
      <c r="C19" s="114" t="str">
        <f>IF(MasterSheet!$A$1=1,MasterSheet!C177,MasterSheet!B177)</f>
        <v>Duties</v>
      </c>
      <c r="D19" s="244">
        <v>6557602.5800000001</v>
      </c>
      <c r="E19" s="299">
        <f t="shared" si="0"/>
        <v>0.15478821149533814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40"/>
      <c r="BV19" s="140"/>
      <c r="BW19" s="140"/>
      <c r="BX19" s="121"/>
      <c r="BY19" s="121"/>
      <c r="BZ19" s="121"/>
      <c r="CA19" s="121"/>
      <c r="CB19" s="121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</row>
    <row r="20" spans="1:96" ht="15" customHeight="1">
      <c r="A20" s="104"/>
      <c r="B20" s="104"/>
      <c r="C20" s="114" t="str">
        <f>IF(MasterSheet!$A$1=1,MasterSheet!C183,MasterSheet!B183)</f>
        <v>Fees</v>
      </c>
      <c r="D20" s="244">
        <v>60804184.160000004</v>
      </c>
      <c r="E20" s="299">
        <f t="shared" si="0"/>
        <v>1.4352457018765492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40"/>
      <c r="BV20" s="140"/>
      <c r="BW20" s="140"/>
      <c r="BX20" s="121"/>
      <c r="BY20" s="121"/>
      <c r="BZ20" s="121"/>
      <c r="CA20" s="121"/>
      <c r="CB20" s="121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</row>
    <row r="21" spans="1:96" ht="15" customHeight="1">
      <c r="A21" s="104"/>
      <c r="B21" s="104"/>
      <c r="C21" s="114" t="str">
        <f>IF(MasterSheet!$A$1=1,MasterSheet!C193,MasterSheet!B193)</f>
        <v>Other revenues</v>
      </c>
      <c r="D21" s="244">
        <v>13379064.710000001</v>
      </c>
      <c r="E21" s="299">
        <f t="shared" si="0"/>
        <v>0.3158046668240293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43"/>
      <c r="BX21" s="143"/>
      <c r="BY21" s="143"/>
      <c r="BZ21" s="142"/>
      <c r="CA21" s="121"/>
      <c r="CB21" s="121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</row>
    <row r="22" spans="1:96" ht="25.5" customHeight="1">
      <c r="A22" s="104"/>
      <c r="B22" s="104"/>
      <c r="C22" s="114" t="str">
        <f>IF(MasterSheet!$A$1=1,MasterSheet!C198,MasterSheet!B198)</f>
        <v xml:space="preserve">Receipts from repayment of loans and funds carried over from previous year </v>
      </c>
      <c r="D22" s="115">
        <v>0</v>
      </c>
      <c r="E22" s="299">
        <f t="shared" si="0"/>
        <v>0</v>
      </c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</row>
    <row r="23" spans="1:96" ht="13.5" thickBot="1">
      <c r="A23" s="104"/>
      <c r="B23" s="104"/>
      <c r="C23" s="119" t="str">
        <f>IF(MasterSheet!$A$1=1,MasterSheet!C247,MasterSheet!B247)</f>
        <v>Grants</v>
      </c>
      <c r="D23" s="115">
        <v>5185100.6500000004</v>
      </c>
      <c r="E23" s="300">
        <f t="shared" si="0"/>
        <v>0.12239114009205714</v>
      </c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</row>
    <row r="24" spans="1:96" ht="15" customHeight="1" thickTop="1" thickBot="1">
      <c r="A24" s="104"/>
      <c r="B24" s="104"/>
      <c r="C24" s="116" t="str">
        <f>IF(MasterSheet!$A$1=1,MasterSheet!C200,MasterSheet!B200)</f>
        <v>Expenditures</v>
      </c>
      <c r="D24" s="227">
        <f>D26+D35+D41+D47+D48+D49+D50+D51</f>
        <v>209326250.91999993</v>
      </c>
      <c r="E24" s="250">
        <f t="shared" ref="E24:E25" si="1">D24/D$9*100</f>
        <v>4.9410185511625144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</row>
    <row r="25" spans="1:96" ht="15" customHeight="1" thickTop="1" thickBot="1">
      <c r="A25" s="104"/>
      <c r="B25" s="104"/>
      <c r="C25" s="117" t="str">
        <f>IF(MasterSheet!$A$1=1,MasterSheet!C201,MasterSheet!B201)</f>
        <v>Current local government expenditure</v>
      </c>
      <c r="D25" s="228">
        <f>D24-D47</f>
        <v>163202414.80999994</v>
      </c>
      <c r="E25" s="250">
        <f t="shared" si="1"/>
        <v>3.8522935161099956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</row>
    <row r="26" spans="1:96" ht="15" customHeight="1" thickTop="1">
      <c r="A26" s="104"/>
      <c r="B26" s="104"/>
      <c r="C26" s="118" t="str">
        <f>IF(MasterSheet!$A$1=1,MasterSheet!C202,MasterSheet!B202)</f>
        <v>Current expenditures</v>
      </c>
      <c r="D26" s="243">
        <f>+D27+D28+D29+D31+D32+D33+D34+D30</f>
        <v>80236963.439999968</v>
      </c>
      <c r="E26" s="301">
        <f t="shared" si="0"/>
        <v>1.8939446108816234</v>
      </c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</row>
    <row r="27" spans="1:96" ht="15" customHeight="1">
      <c r="A27" s="104"/>
      <c r="B27" s="104"/>
      <c r="C27" s="119" t="str">
        <f>IF(MasterSheet!$A$1=1,MasterSheet!C203,MasterSheet!B203)</f>
        <v>Gross salaries and contributions charged to employer</v>
      </c>
      <c r="D27" s="115">
        <v>46744798.819999985</v>
      </c>
      <c r="E27" s="299">
        <f t="shared" si="0"/>
        <v>1.1033824812935202</v>
      </c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</row>
    <row r="28" spans="1:96" ht="15" customHeight="1">
      <c r="A28" s="106"/>
      <c r="B28" s="106"/>
      <c r="C28" s="119" t="str">
        <f>IF(MasterSheet!$A$1=1,MasterSheet!C209,MasterSheet!B209)</f>
        <v>Other personal income</v>
      </c>
      <c r="D28" s="115">
        <v>3227794.9600000004</v>
      </c>
      <c r="E28" s="299">
        <f t="shared" si="0"/>
        <v>7.6190132420630247E-2</v>
      </c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</row>
    <row r="29" spans="1:96" ht="15" customHeight="1">
      <c r="A29" s="106"/>
      <c r="B29" s="106"/>
      <c r="C29" s="119" t="str">
        <f>IF(MasterSheet!$A$1=1,MasterSheet!C210,MasterSheet!B210)</f>
        <v>Expenditures for supplies and services</v>
      </c>
      <c r="D29" s="244">
        <v>14756484.77</v>
      </c>
      <c r="E29" s="299">
        <f t="shared" si="0"/>
        <v>0.34831782768794994</v>
      </c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</row>
    <row r="30" spans="1:96" ht="15" customHeight="1">
      <c r="A30" s="104"/>
      <c r="B30" s="104"/>
      <c r="C30" s="119" t="str">
        <f>IF(MasterSheet!$A$1=1,MasterSheet!C211,MasterSheet!B211)</f>
        <v>Current maintenance</v>
      </c>
      <c r="D30" s="115">
        <v>6171266.3400000017</v>
      </c>
      <c r="E30" s="299">
        <f t="shared" si="0"/>
        <v>0.14566898005429013</v>
      </c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2"/>
      <c r="CD30" s="122"/>
      <c r="CE30" s="122"/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</row>
    <row r="31" spans="1:96" ht="15" customHeight="1">
      <c r="A31" s="104"/>
      <c r="B31" s="104"/>
      <c r="C31" s="119" t="str">
        <f>IF(MasterSheet!$A$1=1,MasterSheet!C212,MasterSheet!B212)</f>
        <v>Interests</v>
      </c>
      <c r="D31" s="115">
        <v>3808674.2700000005</v>
      </c>
      <c r="E31" s="299">
        <f t="shared" si="0"/>
        <v>8.9901434438805633E-2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</row>
    <row r="32" spans="1:96" ht="15" customHeight="1">
      <c r="A32" s="104"/>
      <c r="B32" s="104"/>
      <c r="C32" s="119" t="str">
        <f>IF(MasterSheet!$A$1=1,MasterSheet!C213,MasterSheet!B213)</f>
        <v>Rent</v>
      </c>
      <c r="D32" s="115">
        <v>583911.56999999995</v>
      </c>
      <c r="E32" s="299">
        <f t="shared" si="0"/>
        <v>1.3782876667060073E-2</v>
      </c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</row>
    <row r="33" spans="1:96" ht="15" customHeight="1">
      <c r="A33" s="104"/>
      <c r="B33" s="104"/>
      <c r="C33" s="119" t="str">
        <f>IF(MasterSheet!$A$1=1,MasterSheet!C214,MasterSheet!B214)</f>
        <v>Subsidies</v>
      </c>
      <c r="D33" s="115">
        <v>1213207.69</v>
      </c>
      <c r="E33" s="299">
        <f t="shared" si="0"/>
        <v>2.8637027971202642E-2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</row>
    <row r="34" spans="1:96" ht="15" customHeight="1">
      <c r="A34" s="104"/>
      <c r="B34" s="104"/>
      <c r="C34" s="119" t="str">
        <f>IF(MasterSheet!$A$1=1,MasterSheet!C215,MasterSheet!B215)</f>
        <v>Other expenditures</v>
      </c>
      <c r="D34" s="115">
        <v>3730825.0199999991</v>
      </c>
      <c r="E34" s="299">
        <f t="shared" si="0"/>
        <v>8.8063850348164732E-2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</row>
    <row r="35" spans="1:96" ht="15" customHeight="1">
      <c r="A35" s="104"/>
      <c r="B35" s="104"/>
      <c r="C35" s="119" t="str">
        <f>IF(MasterSheet!$A$1=1,MasterSheet!C216,MasterSheet!B216)</f>
        <v>Social security transfers</v>
      </c>
      <c r="D35" s="244">
        <v>812521.76</v>
      </c>
      <c r="E35" s="299">
        <f t="shared" si="0"/>
        <v>1.9179080845037177E-2</v>
      </c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</row>
    <row r="36" spans="1:96" ht="15" hidden="1" customHeight="1">
      <c r="A36" s="104"/>
      <c r="B36" s="104"/>
      <c r="C36" s="120" t="str">
        <f>IF(MasterSheet!$A$1=1,MasterSheet!C217,MasterSheet!B217)</f>
        <v>Social security related rights</v>
      </c>
      <c r="D36" s="226"/>
      <c r="E36" s="299">
        <f t="shared" si="0"/>
        <v>0</v>
      </c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</row>
    <row r="37" spans="1:96" ht="15" hidden="1" customHeight="1">
      <c r="A37" s="104"/>
      <c r="B37" s="104"/>
      <c r="C37" s="120" t="str">
        <f>IF(MasterSheet!$A$1=1,MasterSheet!C218,MasterSheet!B218)</f>
        <v>Funds for redundant labor</v>
      </c>
      <c r="D37" s="226"/>
      <c r="E37" s="299">
        <f t="shared" si="0"/>
        <v>0</v>
      </c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</row>
    <row r="38" spans="1:96" ht="15" hidden="1" customHeight="1">
      <c r="A38" s="104"/>
      <c r="B38" s="104"/>
      <c r="C38" s="120" t="str">
        <f>IF(MasterSheet!$A$1=1,MasterSheet!C219,MasterSheet!B219)</f>
        <v>Pension and disability insurance rights</v>
      </c>
      <c r="D38" s="226"/>
      <c r="E38" s="299">
        <f t="shared" si="0"/>
        <v>0</v>
      </c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</row>
    <row r="39" spans="1:96" ht="13.5" hidden="1" customHeight="1">
      <c r="A39" s="104"/>
      <c r="B39" s="104"/>
      <c r="C39" s="120" t="str">
        <f>IF(MasterSheet!$A$1=1,MasterSheet!C220,MasterSheet!B220)</f>
        <v>Other rights related to health care</v>
      </c>
      <c r="D39" s="226"/>
      <c r="E39" s="299">
        <f t="shared" si="0"/>
        <v>0</v>
      </c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</row>
    <row r="40" spans="1:96" ht="15" hidden="1" customHeight="1">
      <c r="A40" s="104"/>
      <c r="B40" s="104"/>
      <c r="C40" s="120" t="str">
        <f>IF(MasterSheet!$A$1=1,MasterSheet!C221,MasterSheet!B221)</f>
        <v>Other rights related to health care insurance</v>
      </c>
      <c r="D40" s="226"/>
      <c r="E40" s="299">
        <f t="shared" si="0"/>
        <v>0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</row>
    <row r="41" spans="1:96" ht="15" customHeight="1">
      <c r="A41" s="104"/>
      <c r="B41" s="104"/>
      <c r="C41" s="119" t="str">
        <f>IF(MasterSheet!$A$1=1,MasterSheet!C222,MasterSheet!B222)</f>
        <v xml:space="preserve">Transfers to institutions, individuals, NGO and public sector </v>
      </c>
      <c r="D41" s="244">
        <v>45879334.299999997</v>
      </c>
      <c r="E41" s="299">
        <f t="shared" si="0"/>
        <v>1.0829537188717102</v>
      </c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</row>
    <row r="42" spans="1:96" ht="15" hidden="1" customHeight="1">
      <c r="A42" s="104"/>
      <c r="B42" s="104"/>
      <c r="C42" s="120" t="str">
        <f>IF(MasterSheet!$A$1=1,MasterSheet!C223,MasterSheet!B223)</f>
        <v>Transfers to public institutions</v>
      </c>
      <c r="D42" s="226"/>
      <c r="E42" s="299">
        <f t="shared" si="0"/>
        <v>0</v>
      </c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</row>
    <row r="43" spans="1:96" ht="15" hidden="1" customHeight="1">
      <c r="A43" s="104"/>
      <c r="B43" s="104"/>
      <c r="C43" s="120" t="str">
        <f>IF(MasterSheet!$A$1=1,MasterSheet!C224,MasterSheet!B224)</f>
        <v>Transfers to NGOs</v>
      </c>
      <c r="D43" s="226"/>
      <c r="E43" s="299">
        <f t="shared" si="0"/>
        <v>0</v>
      </c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</row>
    <row r="44" spans="1:96" ht="15" hidden="1" customHeight="1">
      <c r="A44" s="104"/>
      <c r="B44" s="104"/>
      <c r="C44" s="120" t="str">
        <f>IF(MasterSheet!$A$1=1,MasterSheet!C225,MasterSheet!B225)</f>
        <v>Transfers to individuals</v>
      </c>
      <c r="D44" s="226"/>
      <c r="E44" s="299">
        <f t="shared" si="0"/>
        <v>0</v>
      </c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</row>
    <row r="45" spans="1:96" ht="15" hidden="1" customHeight="1">
      <c r="A45" s="104"/>
      <c r="B45" s="104"/>
      <c r="C45" s="120" t="str">
        <f>IF(MasterSheet!$A$1=1,MasterSheet!C226,MasterSheet!B226)</f>
        <v>Transfers to municipalities</v>
      </c>
      <c r="D45" s="226"/>
      <c r="E45" s="299">
        <f t="shared" ref="E45:E68" si="2">D45/D$9*100</f>
        <v>0</v>
      </c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</row>
    <row r="46" spans="1:96" ht="15" hidden="1" customHeight="1">
      <c r="A46" s="108"/>
      <c r="B46" s="108"/>
      <c r="C46" s="120" t="str">
        <f>IF(MasterSheet!$A$1=1,MasterSheet!C227,MasterSheet!B227)</f>
        <v>Transfers to public enterprises</v>
      </c>
      <c r="D46" s="226"/>
      <c r="E46" s="299">
        <f t="shared" si="2"/>
        <v>0</v>
      </c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</row>
    <row r="47" spans="1:96" ht="15" customHeight="1">
      <c r="A47" s="108"/>
      <c r="B47" s="145"/>
      <c r="C47" s="119" t="str">
        <f>IF(MasterSheet!$A$1=1,MasterSheet!C228,MasterSheet!B228)</f>
        <v>Capital expenditures</v>
      </c>
      <c r="D47" s="244">
        <v>46123836.109999999</v>
      </c>
      <c r="E47" s="299">
        <f t="shared" si="2"/>
        <v>1.0887250350525197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</row>
    <row r="48" spans="1:96" s="148" customFormat="1" ht="16.5" customHeight="1">
      <c r="A48" s="104"/>
      <c r="B48" s="104"/>
      <c r="C48" s="119" t="str">
        <f>IF(MasterSheet!$A$1=1,MasterSheet!C230,MasterSheet!B230)</f>
        <v>Loans and credits</v>
      </c>
      <c r="D48" s="244">
        <v>2342480.2000000002</v>
      </c>
      <c r="E48" s="299">
        <f t="shared" si="2"/>
        <v>5.5292817183996222E-2</v>
      </c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6"/>
      <c r="BT48" s="146"/>
      <c r="BU48" s="146"/>
      <c r="BV48" s="146"/>
      <c r="BW48" s="146"/>
      <c r="BX48" s="146"/>
      <c r="BY48" s="146"/>
      <c r="BZ48" s="146"/>
      <c r="CA48" s="146"/>
      <c r="CB48" s="146"/>
      <c r="CC48" s="147"/>
      <c r="CD48" s="147"/>
      <c r="CE48" s="147"/>
      <c r="CF48" s="147"/>
      <c r="CG48" s="147"/>
      <c r="CH48" s="147"/>
      <c r="CI48" s="147"/>
      <c r="CJ48" s="147"/>
      <c r="CK48" s="147"/>
      <c r="CL48" s="147"/>
      <c r="CM48" s="147"/>
      <c r="CN48" s="147"/>
      <c r="CO48" s="147"/>
      <c r="CP48" s="147"/>
      <c r="CQ48" s="147"/>
      <c r="CR48" s="147"/>
    </row>
    <row r="49" spans="1:96">
      <c r="A49" s="104"/>
      <c r="B49" s="104"/>
      <c r="C49" s="119" t="str">
        <f>IF(MasterSheet!$A$1=1,MasterSheet!C232,MasterSheet!B232)</f>
        <v>Repayment of liabilities from previous years</v>
      </c>
      <c r="D49" s="244">
        <v>31934908.639999997</v>
      </c>
      <c r="E49" s="299">
        <f t="shared" si="2"/>
        <v>0.75380405145757101</v>
      </c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</row>
    <row r="50" spans="1:96" ht="13.5" thickBot="1">
      <c r="A50" s="104"/>
      <c r="B50" s="104"/>
      <c r="C50" s="123" t="str">
        <f>IF(MasterSheet!$A$1=1,MasterSheet!C233,MasterSheet!B233)</f>
        <v>Reserves</v>
      </c>
      <c r="D50" s="245">
        <v>1996206.4699999997</v>
      </c>
      <c r="E50" s="300">
        <f t="shared" si="2"/>
        <v>4.7119236870057826E-2</v>
      </c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</row>
    <row r="51" spans="1:96" ht="14.25" thickTop="1" thickBot="1">
      <c r="A51" s="104"/>
      <c r="B51" s="104"/>
      <c r="C51" s="124" t="str">
        <f>IF(MasterSheet!$A$1=1,MasterSheet!C241,MasterSheet!B241)</f>
        <v>Repayment of Garantees</v>
      </c>
      <c r="D51" s="246">
        <v>0</v>
      </c>
      <c r="E51" s="302">
        <f t="shared" si="2"/>
        <v>0</v>
      </c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</row>
    <row r="52" spans="1:96" ht="14.25" thickTop="1" thickBot="1">
      <c r="A52" s="104"/>
      <c r="B52" s="104"/>
      <c r="C52" s="125" t="str">
        <f>IF(MasterSheet!$A$1=1,MasterSheet!C234,MasterSheet!B234)</f>
        <v xml:space="preserve">Net increse of liabilities </v>
      </c>
      <c r="D52" s="247">
        <v>1949003.23</v>
      </c>
      <c r="E52" s="302">
        <f t="shared" si="2"/>
        <v>4.6005033164168534E-2</v>
      </c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</row>
    <row r="53" spans="1:96" ht="14.25" thickTop="1" thickBot="1">
      <c r="A53" s="104"/>
      <c r="B53" s="104"/>
      <c r="C53" s="126" t="str">
        <f>IF(MasterSheet!$A$1=1,MasterSheet!C235,MasterSheet!B235)</f>
        <v>Surplus/deficit</v>
      </c>
      <c r="D53" s="228">
        <f>D14-D24</f>
        <v>9796169.7700001001</v>
      </c>
      <c r="E53" s="250">
        <f t="shared" ref="E53:E61" si="3">D53/D$9*100</f>
        <v>0.23123261583854834</v>
      </c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</row>
    <row r="54" spans="1:96" ht="14.25" thickTop="1" thickBot="1">
      <c r="A54" s="104"/>
      <c r="B54" s="104"/>
      <c r="C54" s="126" t="s">
        <v>406</v>
      </c>
      <c r="D54" s="227">
        <f>D53-D52</f>
        <v>7847166.5400000997</v>
      </c>
      <c r="E54" s="250">
        <f t="shared" si="3"/>
        <v>0.18522758267437978</v>
      </c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</row>
    <row r="55" spans="1:96" ht="14.25" thickTop="1" thickBot="1">
      <c r="A55" s="104"/>
      <c r="B55" s="104"/>
      <c r="C55" s="126" t="str">
        <f>IF(MasterSheet!$A$1=1,MasterSheet!C236,MasterSheet!B236)</f>
        <v>Primary deficit</v>
      </c>
      <c r="D55" s="227">
        <f>D54+D31</f>
        <v>11655840.810000099</v>
      </c>
      <c r="E55" s="250">
        <f t="shared" si="2"/>
        <v>0.27512901711318538</v>
      </c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</row>
    <row r="56" spans="1:96" ht="14.25" thickTop="1" thickBot="1">
      <c r="A56" s="104"/>
      <c r="B56" s="104"/>
      <c r="C56" s="126" t="str">
        <f>IF(MasterSheet!$A$1=1,MasterSheet!C237,MasterSheet!B237)</f>
        <v>Repayment of debt</v>
      </c>
      <c r="D56" s="228">
        <f>SUM(D57:D59)</f>
        <v>13189279.220000003</v>
      </c>
      <c r="E56" s="250">
        <f t="shared" si="3"/>
        <v>0.31132489602266028</v>
      </c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</row>
    <row r="57" spans="1:96" ht="13.5" thickTop="1">
      <c r="A57" s="104"/>
      <c r="B57" s="104"/>
      <c r="C57" s="127" t="str">
        <f>IF(MasterSheet!$A$1=1,MasterSheet!C238,MasterSheet!B238)</f>
        <v>Repayment of principal to residents</v>
      </c>
      <c r="D57" s="248">
        <v>10275112.940000001</v>
      </c>
      <c r="E57" s="301">
        <f t="shared" si="2"/>
        <v>0.2425377774105984</v>
      </c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</row>
    <row r="58" spans="1:96">
      <c r="A58" s="104"/>
      <c r="B58" s="104"/>
      <c r="C58" s="120" t="str">
        <f>IF(MasterSheet!$A$1=1,MasterSheet!C239,MasterSheet!B239)</f>
        <v>Repayment of principal to nonresidents</v>
      </c>
      <c r="D58" s="226">
        <v>2914166.2800000003</v>
      </c>
      <c r="E58" s="299">
        <f t="shared" si="2"/>
        <v>6.8787118612061854E-2</v>
      </c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</row>
    <row r="59" spans="1:96" ht="13.5" thickBot="1">
      <c r="A59" s="104"/>
      <c r="B59" s="104"/>
      <c r="C59" s="120" t="str">
        <f>IF(MasterSheet!$A$1=1,MasterSheet!C240,MasterSheet!B240)</f>
        <v>Repayment of Arrears</v>
      </c>
      <c r="D59" s="226">
        <v>0</v>
      </c>
      <c r="E59" s="300">
        <f t="shared" si="2"/>
        <v>0</v>
      </c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</row>
    <row r="60" spans="1:96" ht="14.25" thickTop="1" thickBot="1">
      <c r="A60" s="104"/>
      <c r="B60" s="104"/>
      <c r="C60" s="126" t="str">
        <f>IF(MasterSheet!$A$1=1,MasterSheet!C245,MasterSheet!B242)</f>
        <v>Borrowings and credits from foreign sources</v>
      </c>
      <c r="D60" s="228">
        <f>D54-D56</f>
        <v>-5342112.6799999028</v>
      </c>
      <c r="E60" s="250">
        <f t="shared" si="3"/>
        <v>-0.1260973133482805</v>
      </c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</row>
    <row r="61" spans="1:96" ht="14.25" thickTop="1" thickBot="1">
      <c r="A61" s="104"/>
      <c r="B61" s="104"/>
      <c r="C61" s="126" t="str">
        <f>IF(MasterSheet!$A$1=1,MasterSheet!C246,MasterSheet!B243)</f>
        <v>Privatisation revenues</v>
      </c>
      <c r="D61" s="227">
        <f>SUM(D62:D68)+D52</f>
        <v>5342112.6799999028</v>
      </c>
      <c r="E61" s="250">
        <f t="shared" si="3"/>
        <v>0.1260973133482805</v>
      </c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</row>
    <row r="62" spans="1:96" ht="13.5" thickTop="1">
      <c r="A62" s="104"/>
      <c r="B62" s="104"/>
      <c r="C62" s="128" t="str">
        <f>IF(MasterSheet!$A$1=1,MasterSheet!C244,MasterSheet!B244)</f>
        <v>Borrowings and credits from domestic sources</v>
      </c>
      <c r="D62" s="248">
        <v>4315187.05</v>
      </c>
      <c r="E62" s="301">
        <f t="shared" si="2"/>
        <v>0.10185735984893189</v>
      </c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</row>
    <row r="63" spans="1:96">
      <c r="A63" s="104"/>
      <c r="B63" s="104"/>
      <c r="C63" s="129" t="s">
        <v>122</v>
      </c>
      <c r="D63" s="226">
        <v>572822.44999999995</v>
      </c>
      <c r="E63" s="299">
        <f t="shared" si="2"/>
        <v>1.3521124749203351E-2</v>
      </c>
      <c r="J63" s="308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</row>
    <row r="64" spans="1:96">
      <c r="A64" s="104"/>
      <c r="B64" s="104"/>
      <c r="C64" s="120" t="s">
        <v>124</v>
      </c>
      <c r="D64" s="226">
        <v>3081682.36</v>
      </c>
      <c r="E64" s="299">
        <f t="shared" si="2"/>
        <v>7.2741233565443181E-2</v>
      </c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</row>
    <row r="65" spans="1:96" hidden="1">
      <c r="A65" s="104"/>
      <c r="B65" s="104"/>
      <c r="C65" s="129" t="s">
        <v>152</v>
      </c>
      <c r="D65" s="242"/>
      <c r="E65" s="299">
        <f t="shared" si="2"/>
        <v>0</v>
      </c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</row>
    <row r="66" spans="1:96" hidden="1">
      <c r="A66" s="104"/>
      <c r="B66" s="104"/>
      <c r="C66" s="120" t="s">
        <v>123</v>
      </c>
      <c r="D66" s="226"/>
      <c r="E66" s="299">
        <f t="shared" si="2"/>
        <v>0</v>
      </c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</row>
    <row r="67" spans="1:96" ht="13.5" thickBot="1">
      <c r="A67" s="104"/>
      <c r="B67" s="104"/>
      <c r="C67" s="130" t="str">
        <f>IF(MasterSheet!$A$1=1,MasterSheet!C248,MasterSheet!B248)</f>
        <v>Deposits of local government</v>
      </c>
      <c r="D67" s="249">
        <f>-D60-SUM(D62:D64)-D68-D52</f>
        <v>-8210690.7700000964</v>
      </c>
      <c r="E67" s="300">
        <f t="shared" si="2"/>
        <v>-0.19380835052519996</v>
      </c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</row>
    <row r="68" spans="1:96" ht="14.25" thickTop="1" thickBot="1">
      <c r="A68" s="104"/>
      <c r="B68" s="104"/>
      <c r="C68" s="126" t="str">
        <f>IF(MasterSheet!$A$1=1,MasterSheet!C249,MasterSheet!B249)</f>
        <v>Transfers from the Central Budget</v>
      </c>
      <c r="D68" s="297">
        <v>3634108.3600000003</v>
      </c>
      <c r="E68" s="250">
        <f t="shared" si="2"/>
        <v>8.5780912545733515E-2</v>
      </c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</row>
    <row r="69" spans="1:96" ht="13.5" thickTop="1">
      <c r="A69" s="104"/>
      <c r="B69" s="104"/>
      <c r="C69" s="99" t="str">
        <f>IF(MasterSheet!$A$1=1,MasterSheet!C250,MasterSheet!B250)</f>
        <v>Sourse: Ministry of Finance of Montenegro</v>
      </c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</row>
    <row r="70" spans="1:96">
      <c r="A70" s="104"/>
      <c r="B70" s="104"/>
      <c r="C70" s="104"/>
      <c r="E70" s="305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</row>
    <row r="71" spans="1:96">
      <c r="A71" s="104"/>
      <c r="B71" s="104"/>
      <c r="C71" s="104"/>
      <c r="D71" s="306"/>
      <c r="E71" s="307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</row>
    <row r="72" spans="1:96">
      <c r="A72" s="104"/>
      <c r="B72" s="104"/>
      <c r="C72" s="104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</row>
    <row r="73" spans="1:96">
      <c r="A73" s="104"/>
      <c r="B73" s="104"/>
      <c r="C73" s="104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</row>
    <row r="74" spans="1:96">
      <c r="A74" s="104"/>
      <c r="B74" s="104"/>
      <c r="C74" s="104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2"/>
      <c r="BU74" s="122"/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22"/>
      <c r="CM74" s="122"/>
      <c r="CN74" s="122"/>
      <c r="CO74" s="122"/>
      <c r="CP74" s="122"/>
      <c r="CQ74" s="122"/>
      <c r="CR74" s="122"/>
    </row>
    <row r="75" spans="1:96">
      <c r="A75" s="104"/>
      <c r="B75" s="104"/>
      <c r="C75" s="104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</row>
    <row r="76" spans="1:96">
      <c r="A76" s="104"/>
      <c r="B76" s="104"/>
      <c r="C76" s="104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22"/>
      <c r="CO76" s="122"/>
      <c r="CP76" s="122"/>
      <c r="CQ76" s="122"/>
      <c r="CR76" s="122"/>
    </row>
    <row r="77" spans="1:96">
      <c r="A77" s="104"/>
      <c r="B77" s="104"/>
      <c r="C77" s="104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</row>
    <row r="78" spans="1:96">
      <c r="A78" s="104"/>
      <c r="B78" s="104"/>
      <c r="C78" s="104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  <c r="CA78" s="122"/>
      <c r="CB78" s="122"/>
      <c r="CC78" s="122"/>
      <c r="CD78" s="122"/>
      <c r="CE78" s="122"/>
      <c r="CF78" s="122"/>
      <c r="CG78" s="122"/>
      <c r="CH78" s="122"/>
      <c r="CI78" s="122"/>
      <c r="CJ78" s="122"/>
      <c r="CK78" s="122"/>
      <c r="CL78" s="122"/>
      <c r="CM78" s="122"/>
      <c r="CN78" s="122"/>
      <c r="CO78" s="122"/>
      <c r="CP78" s="122"/>
      <c r="CQ78" s="122"/>
      <c r="CR78" s="122"/>
    </row>
    <row r="79" spans="1:96">
      <c r="A79" s="104"/>
      <c r="B79" s="104"/>
      <c r="C79" s="131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22"/>
      <c r="CM79" s="122"/>
      <c r="CN79" s="122"/>
      <c r="CO79" s="122"/>
      <c r="CP79" s="122"/>
      <c r="CQ79" s="122"/>
      <c r="CR79" s="122"/>
    </row>
    <row r="80" spans="1:96">
      <c r="A80" s="104"/>
      <c r="B80" s="104"/>
      <c r="C80" s="131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</row>
    <row r="81" spans="1:96">
      <c r="A81" s="104"/>
      <c r="B81" s="104"/>
      <c r="C81" s="131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122"/>
    </row>
    <row r="82" spans="1:96">
      <c r="A82" s="104"/>
      <c r="B82" s="104"/>
      <c r="C82" s="13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</row>
    <row r="83" spans="1:96">
      <c r="A83" s="104"/>
      <c r="B83" s="104"/>
      <c r="C83" s="13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</row>
    <row r="84" spans="1:96">
      <c r="A84" s="104"/>
      <c r="B84" s="104"/>
      <c r="C84" s="13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  <c r="CG84" s="122"/>
      <c r="CH84" s="122"/>
      <c r="CI84" s="122"/>
      <c r="CJ84" s="122"/>
      <c r="CK84" s="122"/>
      <c r="CL84" s="122"/>
      <c r="CM84" s="122"/>
      <c r="CN84" s="122"/>
      <c r="CO84" s="122"/>
      <c r="CP84" s="122"/>
      <c r="CQ84" s="122"/>
      <c r="CR84" s="122"/>
    </row>
    <row r="85" spans="1:96">
      <c r="A85" s="104"/>
      <c r="B85" s="104"/>
      <c r="C85" s="13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122"/>
      <c r="CF85" s="122"/>
      <c r="CG85" s="122"/>
      <c r="CH85" s="122"/>
      <c r="CI85" s="122"/>
      <c r="CJ85" s="122"/>
      <c r="CK85" s="122"/>
      <c r="CL85" s="122"/>
      <c r="CM85" s="122"/>
      <c r="CN85" s="122"/>
      <c r="CO85" s="122"/>
      <c r="CP85" s="122"/>
      <c r="CQ85" s="122"/>
      <c r="CR85" s="122"/>
    </row>
    <row r="86" spans="1:96">
      <c r="A86" s="104"/>
      <c r="B86" s="104"/>
      <c r="C86" s="133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  <c r="CG86" s="122"/>
      <c r="CH86" s="122"/>
      <c r="CI86" s="122"/>
      <c r="CJ86" s="122"/>
      <c r="CK86" s="122"/>
      <c r="CL86" s="122"/>
      <c r="CM86" s="122"/>
      <c r="CN86" s="122"/>
      <c r="CO86" s="122"/>
      <c r="CP86" s="122"/>
      <c r="CQ86" s="122"/>
      <c r="CR86" s="122"/>
    </row>
    <row r="87" spans="1:96">
      <c r="A87" s="104"/>
      <c r="B87" s="104"/>
      <c r="C87" s="133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122"/>
      <c r="BG87" s="122"/>
      <c r="BH87" s="122"/>
      <c r="BI87" s="122"/>
      <c r="BJ87" s="122"/>
      <c r="BK87" s="122"/>
      <c r="BL87" s="122"/>
      <c r="BM87" s="122"/>
      <c r="BN87" s="122"/>
      <c r="BO87" s="122"/>
      <c r="BP87" s="122"/>
      <c r="BQ87" s="122"/>
      <c r="BR87" s="122"/>
      <c r="BS87" s="122"/>
      <c r="BT87" s="122"/>
      <c r="BU87" s="122"/>
      <c r="BV87" s="122"/>
      <c r="BW87" s="122"/>
      <c r="BX87" s="122"/>
      <c r="BY87" s="122"/>
      <c r="BZ87" s="122"/>
      <c r="CA87" s="122"/>
      <c r="CB87" s="122"/>
      <c r="CC87" s="122"/>
      <c r="CD87" s="122"/>
      <c r="CE87" s="122"/>
      <c r="CF87" s="122"/>
      <c r="CG87" s="122"/>
      <c r="CH87" s="122"/>
      <c r="CI87" s="122"/>
      <c r="CJ87" s="122"/>
      <c r="CK87" s="122"/>
      <c r="CL87" s="122"/>
      <c r="CM87" s="122"/>
      <c r="CN87" s="122"/>
      <c r="CO87" s="122"/>
      <c r="CP87" s="122"/>
      <c r="CQ87" s="122"/>
      <c r="CR87" s="122"/>
    </row>
    <row r="88" spans="1:96">
      <c r="A88" s="104"/>
      <c r="B88" s="104"/>
      <c r="C88" s="133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  <c r="AY88" s="122"/>
      <c r="AZ88" s="122"/>
      <c r="BA88" s="122"/>
      <c r="BB88" s="122"/>
      <c r="BC88" s="122"/>
      <c r="BD88" s="122"/>
      <c r="BE88" s="122"/>
      <c r="BF88" s="122"/>
      <c r="BG88" s="122"/>
      <c r="BH88" s="122"/>
      <c r="BI88" s="122"/>
      <c r="BJ88" s="122"/>
      <c r="BK88" s="122"/>
      <c r="BL88" s="122"/>
      <c r="BM88" s="122"/>
      <c r="BN88" s="122"/>
      <c r="BO88" s="122"/>
      <c r="BP88" s="122"/>
      <c r="BQ88" s="122"/>
      <c r="BR88" s="122"/>
      <c r="BS88" s="122"/>
      <c r="BT88" s="122"/>
      <c r="BU88" s="122"/>
      <c r="BV88" s="122"/>
      <c r="BW88" s="122"/>
      <c r="BX88" s="122"/>
      <c r="BY88" s="122"/>
      <c r="BZ88" s="122"/>
      <c r="CA88" s="122"/>
      <c r="CB88" s="122"/>
      <c r="CC88" s="122"/>
      <c r="CD88" s="122"/>
      <c r="CE88" s="122"/>
      <c r="CF88" s="122"/>
      <c r="CG88" s="122"/>
      <c r="CH88" s="122"/>
      <c r="CI88" s="122"/>
      <c r="CJ88" s="122"/>
      <c r="CK88" s="122"/>
      <c r="CL88" s="122"/>
      <c r="CM88" s="122"/>
      <c r="CN88" s="122"/>
      <c r="CO88" s="122"/>
      <c r="CP88" s="122"/>
      <c r="CQ88" s="122"/>
      <c r="CR88" s="122"/>
    </row>
    <row r="89" spans="1:96">
      <c r="A89" s="104"/>
      <c r="B89" s="104"/>
      <c r="C89" s="133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  <c r="AV89" s="122"/>
      <c r="AW89" s="122"/>
      <c r="AX89" s="122"/>
      <c r="AY89" s="122"/>
      <c r="AZ89" s="122"/>
      <c r="BA89" s="122"/>
      <c r="BB89" s="122"/>
      <c r="BC89" s="122"/>
      <c r="BD89" s="122"/>
      <c r="BE89" s="122"/>
      <c r="BF89" s="122"/>
      <c r="BG89" s="122"/>
      <c r="BH89" s="122"/>
      <c r="BI89" s="122"/>
      <c r="BJ89" s="122"/>
      <c r="BK89" s="122"/>
      <c r="BL89" s="122"/>
      <c r="BM89" s="122"/>
      <c r="BN89" s="122"/>
      <c r="BO89" s="122"/>
      <c r="BP89" s="122"/>
      <c r="BQ89" s="122"/>
      <c r="BR89" s="122"/>
      <c r="BS89" s="122"/>
      <c r="BT89" s="122"/>
      <c r="BU89" s="122"/>
      <c r="BV89" s="122"/>
      <c r="BW89" s="122"/>
      <c r="BX89" s="122"/>
      <c r="BY89" s="122"/>
      <c r="BZ89" s="122"/>
      <c r="CA89" s="122"/>
      <c r="CB89" s="122"/>
      <c r="CC89" s="122"/>
      <c r="CD89" s="122"/>
      <c r="CE89" s="122"/>
      <c r="CF89" s="122"/>
      <c r="CG89" s="122"/>
      <c r="CH89" s="122"/>
      <c r="CI89" s="122"/>
      <c r="CJ89" s="122"/>
      <c r="CK89" s="122"/>
      <c r="CL89" s="122"/>
      <c r="CM89" s="122"/>
      <c r="CN89" s="122"/>
      <c r="CO89" s="122"/>
      <c r="CP89" s="122"/>
      <c r="CQ89" s="122"/>
      <c r="CR89" s="122"/>
    </row>
    <row r="90" spans="1:96">
      <c r="A90" s="104"/>
      <c r="B90" s="104"/>
      <c r="C90" s="134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22"/>
      <c r="AZ90" s="122"/>
      <c r="BA90" s="122"/>
      <c r="BB90" s="122"/>
      <c r="BC90" s="122"/>
      <c r="BD90" s="122"/>
      <c r="BE90" s="122"/>
      <c r="BF90" s="122"/>
      <c r="BG90" s="122"/>
      <c r="BH90" s="122"/>
      <c r="BI90" s="122"/>
      <c r="BJ90" s="122"/>
      <c r="BK90" s="122"/>
      <c r="BL90" s="122"/>
      <c r="BM90" s="122"/>
      <c r="BN90" s="122"/>
      <c r="BO90" s="122"/>
      <c r="BP90" s="122"/>
      <c r="BQ90" s="122"/>
      <c r="BR90" s="122"/>
      <c r="BS90" s="122"/>
      <c r="BT90" s="122"/>
      <c r="BU90" s="122"/>
      <c r="BV90" s="122"/>
      <c r="BW90" s="122"/>
      <c r="BX90" s="122"/>
      <c r="BY90" s="122"/>
      <c r="BZ90" s="122"/>
      <c r="CA90" s="122"/>
      <c r="CB90" s="122"/>
      <c r="CC90" s="122"/>
      <c r="CD90" s="122"/>
      <c r="CE90" s="122"/>
      <c r="CF90" s="122"/>
      <c r="CG90" s="122"/>
      <c r="CH90" s="122"/>
      <c r="CI90" s="122"/>
      <c r="CJ90" s="122"/>
      <c r="CK90" s="122"/>
      <c r="CL90" s="122"/>
      <c r="CM90" s="122"/>
      <c r="CN90" s="122"/>
      <c r="CO90" s="122"/>
      <c r="CP90" s="122"/>
      <c r="CQ90" s="122"/>
      <c r="CR90" s="122"/>
    </row>
    <row r="91" spans="1:96">
      <c r="A91" s="104"/>
      <c r="B91" s="104"/>
      <c r="C91" s="13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122"/>
      <c r="BE91" s="122"/>
      <c r="BF91" s="122"/>
      <c r="BG91" s="122"/>
      <c r="BH91" s="122"/>
      <c r="BI91" s="122"/>
      <c r="BJ91" s="122"/>
      <c r="BK91" s="122"/>
      <c r="BL91" s="122"/>
      <c r="BM91" s="122"/>
      <c r="BN91" s="122"/>
      <c r="BO91" s="122"/>
      <c r="BP91" s="122"/>
      <c r="BQ91" s="122"/>
      <c r="BR91" s="122"/>
      <c r="BS91" s="122"/>
      <c r="BT91" s="122"/>
      <c r="BU91" s="122"/>
      <c r="BV91" s="122"/>
      <c r="BW91" s="122"/>
      <c r="BX91" s="122"/>
      <c r="BY91" s="122"/>
      <c r="BZ91" s="122"/>
      <c r="CA91" s="122"/>
      <c r="CB91" s="122"/>
      <c r="CC91" s="122"/>
      <c r="CD91" s="122"/>
      <c r="CE91" s="122"/>
      <c r="CF91" s="122"/>
      <c r="CG91" s="122"/>
      <c r="CH91" s="122"/>
      <c r="CI91" s="122"/>
      <c r="CJ91" s="122"/>
      <c r="CK91" s="122"/>
      <c r="CL91" s="122"/>
      <c r="CM91" s="122"/>
      <c r="CN91" s="122"/>
      <c r="CO91" s="122"/>
      <c r="CP91" s="122"/>
      <c r="CQ91" s="122"/>
      <c r="CR91" s="122"/>
    </row>
    <row r="92" spans="1:96">
      <c r="A92" s="104"/>
      <c r="B92" s="104"/>
      <c r="C92" s="13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22"/>
      <c r="AY92" s="122"/>
      <c r="AZ92" s="122"/>
      <c r="BA92" s="122"/>
      <c r="BB92" s="122"/>
      <c r="BC92" s="122"/>
      <c r="BD92" s="122"/>
      <c r="BE92" s="122"/>
      <c r="BF92" s="122"/>
      <c r="BG92" s="122"/>
      <c r="BH92" s="122"/>
      <c r="BI92" s="122"/>
      <c r="BJ92" s="122"/>
      <c r="BK92" s="122"/>
      <c r="BL92" s="122"/>
      <c r="BM92" s="122"/>
      <c r="BN92" s="122"/>
      <c r="BO92" s="122"/>
      <c r="BP92" s="122"/>
      <c r="BQ92" s="122"/>
      <c r="BR92" s="122"/>
      <c r="BS92" s="122"/>
      <c r="BT92" s="122"/>
      <c r="BU92" s="122"/>
      <c r="BV92" s="122"/>
      <c r="BW92" s="122"/>
      <c r="BX92" s="122"/>
      <c r="BY92" s="122"/>
      <c r="BZ92" s="122"/>
      <c r="CA92" s="122"/>
      <c r="CB92" s="122"/>
      <c r="CC92" s="122"/>
      <c r="CD92" s="122"/>
      <c r="CE92" s="122"/>
      <c r="CF92" s="122"/>
      <c r="CG92" s="122"/>
      <c r="CH92" s="122"/>
      <c r="CI92" s="122"/>
      <c r="CJ92" s="122"/>
      <c r="CK92" s="122"/>
      <c r="CL92" s="122"/>
      <c r="CM92" s="122"/>
      <c r="CN92" s="122"/>
      <c r="CO92" s="122"/>
      <c r="CP92" s="122"/>
      <c r="CQ92" s="122"/>
      <c r="CR92" s="122"/>
    </row>
    <row r="93" spans="1:96">
      <c r="A93" s="104"/>
      <c r="B93" s="104"/>
      <c r="C93" s="13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  <c r="BH93" s="122"/>
      <c r="BI93" s="122"/>
      <c r="BJ93" s="122"/>
      <c r="BK93" s="122"/>
      <c r="BL93" s="122"/>
      <c r="BM93" s="122"/>
      <c r="BN93" s="122"/>
      <c r="BO93" s="122"/>
      <c r="BP93" s="122"/>
      <c r="BQ93" s="122"/>
      <c r="BR93" s="122"/>
      <c r="BS93" s="122"/>
      <c r="BT93" s="122"/>
      <c r="BU93" s="122"/>
      <c r="BV93" s="122"/>
      <c r="BW93" s="122"/>
      <c r="BX93" s="122"/>
      <c r="BY93" s="122"/>
      <c r="BZ93" s="122"/>
      <c r="CA93" s="122"/>
      <c r="CB93" s="122"/>
      <c r="CC93" s="122"/>
      <c r="CD93" s="122"/>
      <c r="CE93" s="122"/>
      <c r="CF93" s="122"/>
      <c r="CG93" s="122"/>
      <c r="CH93" s="122"/>
      <c r="CI93" s="122"/>
      <c r="CJ93" s="122"/>
      <c r="CK93" s="122"/>
      <c r="CL93" s="122"/>
      <c r="CM93" s="122"/>
      <c r="CN93" s="122"/>
      <c r="CO93" s="122"/>
      <c r="CP93" s="122"/>
      <c r="CQ93" s="122"/>
      <c r="CR93" s="122"/>
    </row>
    <row r="94" spans="1:96">
      <c r="A94" s="104"/>
      <c r="B94" s="104"/>
      <c r="C94" s="13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  <c r="BF94" s="122"/>
      <c r="BG94" s="122"/>
      <c r="BH94" s="122"/>
      <c r="BI94" s="122"/>
      <c r="BJ94" s="122"/>
      <c r="BK94" s="122"/>
      <c r="BL94" s="122"/>
      <c r="BM94" s="122"/>
      <c r="BN94" s="122"/>
      <c r="BO94" s="122"/>
      <c r="BP94" s="122"/>
      <c r="BQ94" s="122"/>
      <c r="BR94" s="122"/>
      <c r="BS94" s="122"/>
      <c r="BT94" s="122"/>
      <c r="BU94" s="122"/>
      <c r="BV94" s="122"/>
      <c r="BW94" s="122"/>
      <c r="BX94" s="122"/>
      <c r="BY94" s="122"/>
      <c r="BZ94" s="122"/>
      <c r="CA94" s="122"/>
      <c r="CB94" s="122"/>
      <c r="CC94" s="122"/>
      <c r="CD94" s="122"/>
      <c r="CE94" s="122"/>
      <c r="CF94" s="122"/>
      <c r="CG94" s="122"/>
      <c r="CH94" s="122"/>
      <c r="CI94" s="122"/>
      <c r="CJ94" s="122"/>
      <c r="CK94" s="122"/>
      <c r="CL94" s="122"/>
      <c r="CM94" s="122"/>
      <c r="CN94" s="122"/>
      <c r="CO94" s="122"/>
      <c r="CP94" s="122"/>
      <c r="CQ94" s="122"/>
      <c r="CR94" s="122"/>
    </row>
    <row r="95" spans="1:96">
      <c r="A95" s="104"/>
      <c r="B95" s="104"/>
      <c r="C95" s="13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2"/>
      <c r="BI95" s="122"/>
      <c r="BJ95" s="122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/>
      <c r="CI95" s="122"/>
      <c r="CJ95" s="122"/>
      <c r="CK95" s="122"/>
      <c r="CL95" s="122"/>
      <c r="CM95" s="122"/>
      <c r="CN95" s="122"/>
      <c r="CO95" s="122"/>
      <c r="CP95" s="122"/>
      <c r="CQ95" s="122"/>
      <c r="CR95" s="122"/>
    </row>
    <row r="96" spans="1:96">
      <c r="A96" s="104"/>
      <c r="B96" s="104"/>
      <c r="C96" s="13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2"/>
      <c r="BD96" s="122"/>
      <c r="BE96" s="122"/>
      <c r="BF96" s="122"/>
      <c r="BG96" s="122"/>
      <c r="BH96" s="122"/>
      <c r="BI96" s="122"/>
      <c r="BJ96" s="122"/>
      <c r="BK96" s="122"/>
      <c r="BL96" s="122"/>
      <c r="BM96" s="122"/>
      <c r="BN96" s="122"/>
      <c r="BO96" s="122"/>
      <c r="BP96" s="122"/>
      <c r="BQ96" s="122"/>
      <c r="BR96" s="122"/>
      <c r="BS96" s="122"/>
      <c r="BT96" s="122"/>
      <c r="BU96" s="122"/>
      <c r="BV96" s="122"/>
      <c r="BW96" s="122"/>
      <c r="BX96" s="122"/>
      <c r="BY96" s="122"/>
      <c r="BZ96" s="122"/>
      <c r="CA96" s="122"/>
      <c r="CB96" s="122"/>
      <c r="CC96" s="122"/>
      <c r="CD96" s="122"/>
      <c r="CE96" s="122"/>
      <c r="CF96" s="122"/>
      <c r="CG96" s="122"/>
      <c r="CH96" s="122"/>
      <c r="CI96" s="122"/>
      <c r="CJ96" s="122"/>
      <c r="CK96" s="122"/>
      <c r="CL96" s="122"/>
      <c r="CM96" s="122"/>
      <c r="CN96" s="122"/>
      <c r="CO96" s="122"/>
      <c r="CP96" s="122"/>
      <c r="CQ96" s="122"/>
      <c r="CR96" s="122"/>
    </row>
    <row r="97" spans="1:96">
      <c r="A97" s="104"/>
      <c r="B97" s="104"/>
      <c r="C97" s="13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2"/>
      <c r="BA97" s="122"/>
      <c r="BB97" s="122"/>
      <c r="BC97" s="122"/>
      <c r="BD97" s="122"/>
      <c r="BE97" s="122"/>
      <c r="BF97" s="122"/>
      <c r="BG97" s="122"/>
      <c r="BH97" s="122"/>
      <c r="BI97" s="122"/>
      <c r="BJ97" s="122"/>
      <c r="BK97" s="122"/>
      <c r="BL97" s="122"/>
      <c r="BM97" s="122"/>
      <c r="BN97" s="122"/>
      <c r="BO97" s="122"/>
      <c r="BP97" s="122"/>
      <c r="BQ97" s="122"/>
      <c r="BR97" s="122"/>
      <c r="BS97" s="122"/>
      <c r="BT97" s="122"/>
      <c r="BU97" s="122"/>
      <c r="BV97" s="122"/>
      <c r="BW97" s="122"/>
      <c r="BX97" s="122"/>
      <c r="BY97" s="122"/>
      <c r="BZ97" s="122"/>
      <c r="CA97" s="122"/>
      <c r="CB97" s="122"/>
      <c r="CC97" s="122"/>
      <c r="CD97" s="122"/>
      <c r="CE97" s="122"/>
      <c r="CF97" s="122"/>
      <c r="CG97" s="122"/>
      <c r="CH97" s="122"/>
      <c r="CI97" s="122"/>
      <c r="CJ97" s="122"/>
      <c r="CK97" s="122"/>
      <c r="CL97" s="122"/>
      <c r="CM97" s="122"/>
      <c r="CN97" s="122"/>
      <c r="CO97" s="122"/>
      <c r="CP97" s="122"/>
      <c r="CQ97" s="122"/>
      <c r="CR97" s="122"/>
    </row>
    <row r="98" spans="1:96">
      <c r="A98" s="104"/>
      <c r="B98" s="104"/>
      <c r="C98" s="13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22"/>
      <c r="AY98" s="122"/>
      <c r="AZ98" s="122"/>
      <c r="BA98" s="122"/>
      <c r="BB98" s="122"/>
      <c r="BC98" s="122"/>
      <c r="BD98" s="122"/>
      <c r="BE98" s="122"/>
      <c r="BF98" s="122"/>
      <c r="BG98" s="122"/>
      <c r="BH98" s="122"/>
      <c r="BI98" s="122"/>
      <c r="BJ98" s="122"/>
      <c r="BK98" s="122"/>
      <c r="BL98" s="122"/>
      <c r="BM98" s="122"/>
      <c r="BN98" s="122"/>
      <c r="BO98" s="122"/>
      <c r="BP98" s="122"/>
      <c r="BQ98" s="122"/>
      <c r="BR98" s="122"/>
      <c r="BS98" s="122"/>
      <c r="BT98" s="122"/>
      <c r="BU98" s="122"/>
      <c r="BV98" s="122"/>
      <c r="BW98" s="122"/>
      <c r="BX98" s="122"/>
      <c r="BY98" s="122"/>
      <c r="BZ98" s="122"/>
      <c r="CA98" s="122"/>
      <c r="CB98" s="122"/>
      <c r="CC98" s="122"/>
      <c r="CD98" s="122"/>
      <c r="CE98" s="122"/>
      <c r="CF98" s="122"/>
      <c r="CG98" s="122"/>
      <c r="CH98" s="122"/>
      <c r="CI98" s="122"/>
      <c r="CJ98" s="122"/>
      <c r="CK98" s="122"/>
      <c r="CL98" s="122"/>
      <c r="CM98" s="122"/>
      <c r="CN98" s="122"/>
      <c r="CO98" s="122"/>
      <c r="CP98" s="122"/>
      <c r="CQ98" s="122"/>
      <c r="CR98" s="122"/>
    </row>
    <row r="99" spans="1:96">
      <c r="A99" s="104"/>
      <c r="B99" s="104"/>
      <c r="C99" s="13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  <c r="BF99" s="122"/>
      <c r="BG99" s="122"/>
      <c r="BH99" s="122"/>
      <c r="BI99" s="122"/>
      <c r="BJ99" s="122"/>
      <c r="BK99" s="122"/>
      <c r="BL99" s="122"/>
      <c r="BM99" s="122"/>
      <c r="BN99" s="122"/>
      <c r="BO99" s="122"/>
      <c r="BP99" s="122"/>
      <c r="BQ99" s="122"/>
      <c r="BR99" s="122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122"/>
      <c r="CF99" s="122"/>
      <c r="CG99" s="122"/>
      <c r="CH99" s="122"/>
      <c r="CI99" s="122"/>
      <c r="CJ99" s="122"/>
      <c r="CK99" s="122"/>
      <c r="CL99" s="122"/>
      <c r="CM99" s="122"/>
      <c r="CN99" s="122"/>
      <c r="CO99" s="122"/>
      <c r="CP99" s="122"/>
      <c r="CQ99" s="122"/>
      <c r="CR99" s="122"/>
    </row>
    <row r="100" spans="1:96">
      <c r="A100" s="104"/>
      <c r="B100" s="104"/>
      <c r="C100" s="13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122"/>
      <c r="BN100" s="122"/>
      <c r="BO100" s="122"/>
      <c r="BP100" s="122"/>
      <c r="BQ100" s="122"/>
      <c r="BR100" s="122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</row>
    <row r="101" spans="1:96">
      <c r="A101" s="104"/>
      <c r="B101" s="104"/>
      <c r="C101" s="13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22"/>
      <c r="BF101" s="122"/>
      <c r="BG101" s="122"/>
      <c r="BH101" s="122"/>
      <c r="BI101" s="122"/>
      <c r="BJ101" s="122"/>
      <c r="BK101" s="122"/>
      <c r="BL101" s="122"/>
      <c r="BM101" s="122"/>
      <c r="BN101" s="122"/>
      <c r="BO101" s="122"/>
      <c r="BP101" s="122"/>
      <c r="BQ101" s="122"/>
      <c r="BR101" s="122"/>
      <c r="BS101" s="122"/>
      <c r="BT101" s="122"/>
      <c r="BU101" s="122"/>
      <c r="BV101" s="122"/>
      <c r="BW101" s="122"/>
      <c r="BX101" s="122"/>
      <c r="BY101" s="122"/>
      <c r="BZ101" s="122"/>
      <c r="CA101" s="122"/>
      <c r="CB101" s="122"/>
      <c r="CC101" s="122"/>
      <c r="CD101" s="122"/>
      <c r="CE101" s="122"/>
      <c r="CF101" s="122"/>
      <c r="CG101" s="122"/>
      <c r="CH101" s="122"/>
      <c r="CI101" s="122"/>
      <c r="CJ101" s="122"/>
      <c r="CK101" s="122"/>
      <c r="CL101" s="122"/>
      <c r="CM101" s="122"/>
      <c r="CN101" s="122"/>
      <c r="CO101" s="122"/>
      <c r="CP101" s="122"/>
      <c r="CQ101" s="122"/>
      <c r="CR101" s="122"/>
    </row>
    <row r="102" spans="1:96">
      <c r="A102" s="104"/>
      <c r="B102" s="104"/>
      <c r="C102" s="13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  <c r="BA102" s="122"/>
      <c r="BB102" s="122"/>
      <c r="BC102" s="122"/>
      <c r="BD102" s="122"/>
      <c r="BE102" s="122"/>
      <c r="BF102" s="122"/>
      <c r="BG102" s="122"/>
      <c r="BH102" s="122"/>
      <c r="BI102" s="122"/>
      <c r="BJ102" s="122"/>
      <c r="BK102" s="122"/>
      <c r="BL102" s="122"/>
      <c r="BM102" s="122"/>
      <c r="BN102" s="122"/>
      <c r="BO102" s="122"/>
      <c r="BP102" s="122"/>
      <c r="BQ102" s="122"/>
      <c r="BR102" s="122"/>
      <c r="BS102" s="122"/>
      <c r="BT102" s="122"/>
      <c r="BU102" s="122"/>
      <c r="BV102" s="122"/>
      <c r="BW102" s="122"/>
      <c r="BX102" s="122"/>
      <c r="BY102" s="122"/>
      <c r="BZ102" s="122"/>
      <c r="CA102" s="122"/>
      <c r="CB102" s="122"/>
      <c r="CC102" s="122"/>
      <c r="CD102" s="122"/>
      <c r="CE102" s="122"/>
      <c r="CF102" s="122"/>
      <c r="CG102" s="122"/>
      <c r="CH102" s="122"/>
      <c r="CI102" s="122"/>
      <c r="CJ102" s="122"/>
      <c r="CK102" s="122"/>
      <c r="CL102" s="122"/>
      <c r="CM102" s="122"/>
      <c r="CN102" s="122"/>
      <c r="CO102" s="122"/>
      <c r="CP102" s="122"/>
      <c r="CQ102" s="122"/>
      <c r="CR102" s="122"/>
    </row>
    <row r="103" spans="1:96">
      <c r="A103" s="104"/>
      <c r="B103" s="104"/>
      <c r="C103" s="132"/>
      <c r="AI103" s="122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  <c r="BF103" s="122"/>
      <c r="BG103" s="122"/>
      <c r="BH103" s="122"/>
      <c r="BI103" s="122"/>
      <c r="BJ103" s="122"/>
      <c r="BK103" s="122"/>
      <c r="BL103" s="122"/>
      <c r="BM103" s="122"/>
      <c r="BN103" s="122"/>
      <c r="BO103" s="122"/>
      <c r="BP103" s="122"/>
      <c r="BQ103" s="122"/>
      <c r="BR103" s="122"/>
      <c r="BS103" s="122"/>
      <c r="BT103" s="122"/>
      <c r="BU103" s="122"/>
      <c r="BV103" s="122"/>
      <c r="BW103" s="122"/>
      <c r="BX103" s="122"/>
      <c r="BY103" s="122"/>
      <c r="BZ103" s="122"/>
      <c r="CA103" s="122"/>
      <c r="CB103" s="122"/>
      <c r="CC103" s="122"/>
      <c r="CD103" s="122"/>
      <c r="CE103" s="122"/>
      <c r="CF103" s="122"/>
      <c r="CG103" s="122"/>
      <c r="CH103" s="122"/>
      <c r="CI103" s="122"/>
      <c r="CJ103" s="122"/>
      <c r="CK103" s="122"/>
      <c r="CL103" s="122"/>
      <c r="CM103" s="122"/>
      <c r="CN103" s="122"/>
      <c r="CO103" s="122"/>
      <c r="CP103" s="122"/>
      <c r="CQ103" s="122"/>
      <c r="CR103" s="122"/>
    </row>
    <row r="104" spans="1:96">
      <c r="A104" s="104"/>
      <c r="B104" s="104"/>
      <c r="C104" s="13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122"/>
      <c r="BH104" s="122"/>
      <c r="BI104" s="122"/>
      <c r="BJ104" s="122"/>
      <c r="BK104" s="122"/>
      <c r="BL104" s="122"/>
      <c r="BM104" s="122"/>
      <c r="BN104" s="122"/>
      <c r="BO104" s="122"/>
      <c r="BP104" s="122"/>
      <c r="BQ104" s="122"/>
      <c r="BR104" s="122"/>
      <c r="BS104" s="122"/>
      <c r="BT104" s="122"/>
      <c r="BU104" s="122"/>
      <c r="BV104" s="122"/>
      <c r="BW104" s="122"/>
      <c r="BX104" s="122"/>
      <c r="BY104" s="122"/>
      <c r="BZ104" s="122"/>
      <c r="CA104" s="122"/>
      <c r="CB104" s="122"/>
      <c r="CC104" s="122"/>
      <c r="CD104" s="122"/>
      <c r="CE104" s="122"/>
      <c r="CF104" s="122"/>
      <c r="CG104" s="122"/>
      <c r="CH104" s="122"/>
      <c r="CI104" s="122"/>
      <c r="CJ104" s="122"/>
      <c r="CK104" s="122"/>
      <c r="CL104" s="122"/>
      <c r="CM104" s="122"/>
      <c r="CN104" s="122"/>
      <c r="CO104" s="122"/>
      <c r="CP104" s="122"/>
      <c r="CQ104" s="122"/>
      <c r="CR104" s="122"/>
    </row>
    <row r="105" spans="1:96">
      <c r="A105" s="104"/>
      <c r="B105" s="104"/>
      <c r="C105" s="13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  <c r="BF105" s="122"/>
      <c r="BG105" s="122"/>
      <c r="BH105" s="122"/>
      <c r="BI105" s="122"/>
      <c r="BJ105" s="122"/>
      <c r="BK105" s="122"/>
      <c r="BL105" s="122"/>
      <c r="BM105" s="122"/>
      <c r="BN105" s="122"/>
      <c r="BO105" s="122"/>
      <c r="BP105" s="122"/>
      <c r="BQ105" s="122"/>
      <c r="BR105" s="122"/>
      <c r="BS105" s="122"/>
      <c r="BT105" s="122"/>
      <c r="BU105" s="122"/>
      <c r="BV105" s="122"/>
      <c r="BW105" s="122"/>
      <c r="BX105" s="122"/>
      <c r="BY105" s="122"/>
      <c r="BZ105" s="122"/>
      <c r="CA105" s="122"/>
      <c r="CB105" s="122"/>
      <c r="CC105" s="122"/>
      <c r="CD105" s="122"/>
      <c r="CE105" s="122"/>
      <c r="CF105" s="122"/>
      <c r="CG105" s="122"/>
      <c r="CH105" s="122"/>
      <c r="CI105" s="122"/>
      <c r="CJ105" s="122"/>
      <c r="CK105" s="122"/>
      <c r="CL105" s="122"/>
      <c r="CM105" s="122"/>
      <c r="CN105" s="122"/>
      <c r="CO105" s="122"/>
      <c r="CP105" s="122"/>
      <c r="CQ105" s="122"/>
      <c r="CR105" s="122"/>
    </row>
    <row r="106" spans="1:96">
      <c r="A106" s="104"/>
      <c r="B106" s="104"/>
      <c r="C106" s="13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122"/>
      <c r="BH106" s="122"/>
      <c r="BI106" s="122"/>
      <c r="BJ106" s="122"/>
      <c r="BK106" s="122"/>
      <c r="BL106" s="122"/>
      <c r="BM106" s="122"/>
      <c r="BN106" s="122"/>
      <c r="BO106" s="122"/>
      <c r="BP106" s="122"/>
      <c r="BQ106" s="122"/>
      <c r="BR106" s="122"/>
      <c r="BS106" s="122"/>
      <c r="BT106" s="122"/>
      <c r="BU106" s="122"/>
      <c r="BV106" s="122"/>
      <c r="BW106" s="122"/>
      <c r="BX106" s="122"/>
      <c r="BY106" s="122"/>
      <c r="BZ106" s="122"/>
      <c r="CA106" s="122"/>
      <c r="CB106" s="122"/>
      <c r="CC106" s="122"/>
      <c r="CD106" s="122"/>
      <c r="CE106" s="122"/>
      <c r="CF106" s="122"/>
      <c r="CG106" s="122"/>
      <c r="CH106" s="122"/>
      <c r="CI106" s="122"/>
      <c r="CJ106" s="122"/>
      <c r="CK106" s="122"/>
      <c r="CL106" s="122"/>
      <c r="CM106" s="122"/>
      <c r="CN106" s="122"/>
      <c r="CO106" s="122"/>
      <c r="CP106" s="122"/>
      <c r="CQ106" s="122"/>
      <c r="CR106" s="122"/>
    </row>
    <row r="107" spans="1:96">
      <c r="A107" s="104"/>
      <c r="B107" s="104"/>
      <c r="C107" s="13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  <c r="BF107" s="122"/>
      <c r="BG107" s="122"/>
      <c r="BH107" s="122"/>
      <c r="BI107" s="122"/>
      <c r="BJ107" s="122"/>
      <c r="BK107" s="122"/>
      <c r="BL107" s="122"/>
      <c r="BM107" s="122"/>
      <c r="BN107" s="122"/>
      <c r="BO107" s="122"/>
      <c r="BP107" s="122"/>
      <c r="BQ107" s="122"/>
      <c r="BR107" s="122"/>
      <c r="BS107" s="122"/>
      <c r="BT107" s="122"/>
      <c r="BU107" s="122"/>
      <c r="BV107" s="122"/>
      <c r="BW107" s="122"/>
      <c r="BX107" s="122"/>
      <c r="BY107" s="122"/>
      <c r="BZ107" s="122"/>
      <c r="CA107" s="122"/>
      <c r="CB107" s="122"/>
      <c r="CC107" s="122"/>
      <c r="CD107" s="122"/>
      <c r="CE107" s="122"/>
      <c r="CF107" s="122"/>
      <c r="CG107" s="122"/>
      <c r="CH107" s="122"/>
      <c r="CI107" s="122"/>
      <c r="CJ107" s="122"/>
      <c r="CK107" s="122"/>
      <c r="CL107" s="122"/>
      <c r="CM107" s="122"/>
      <c r="CN107" s="122"/>
      <c r="CO107" s="122"/>
      <c r="CP107" s="122"/>
      <c r="CQ107" s="122"/>
      <c r="CR107" s="122"/>
    </row>
    <row r="108" spans="1:96">
      <c r="A108" s="104"/>
      <c r="B108" s="104"/>
      <c r="C108" s="13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22"/>
      <c r="BD108" s="122"/>
      <c r="BE108" s="122"/>
      <c r="BF108" s="122"/>
      <c r="BG108" s="122"/>
      <c r="BH108" s="122"/>
      <c r="BI108" s="122"/>
      <c r="BJ108" s="122"/>
      <c r="BK108" s="122"/>
      <c r="BL108" s="122"/>
      <c r="BM108" s="122"/>
      <c r="BN108" s="122"/>
      <c r="BO108" s="122"/>
      <c r="BP108" s="122"/>
      <c r="BQ108" s="122"/>
      <c r="BR108" s="122"/>
      <c r="BS108" s="122"/>
      <c r="BT108" s="122"/>
      <c r="BU108" s="122"/>
      <c r="BV108" s="122"/>
      <c r="BW108" s="122"/>
      <c r="BX108" s="122"/>
      <c r="BY108" s="122"/>
      <c r="BZ108" s="122"/>
      <c r="CA108" s="122"/>
      <c r="CB108" s="122"/>
      <c r="CC108" s="122"/>
      <c r="CD108" s="122"/>
      <c r="CE108" s="122"/>
      <c r="CF108" s="122"/>
      <c r="CG108" s="122"/>
      <c r="CH108" s="122"/>
      <c r="CI108" s="122"/>
      <c r="CJ108" s="122"/>
      <c r="CK108" s="122"/>
      <c r="CL108" s="122"/>
      <c r="CM108" s="122"/>
      <c r="CN108" s="122"/>
      <c r="CO108" s="122"/>
      <c r="CP108" s="122"/>
      <c r="CQ108" s="122"/>
      <c r="CR108" s="122"/>
    </row>
    <row r="109" spans="1:96">
      <c r="A109" s="104"/>
      <c r="B109" s="104"/>
      <c r="C109" s="13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2"/>
      <c r="BA109" s="122"/>
      <c r="BB109" s="122"/>
      <c r="BC109" s="122"/>
      <c r="BD109" s="122"/>
      <c r="BE109" s="122"/>
      <c r="BF109" s="122"/>
      <c r="BG109" s="122"/>
      <c r="BH109" s="122"/>
      <c r="BI109" s="122"/>
      <c r="BJ109" s="122"/>
      <c r="BK109" s="122"/>
      <c r="BL109" s="122"/>
      <c r="BM109" s="122"/>
      <c r="BN109" s="122"/>
      <c r="BO109" s="122"/>
      <c r="BP109" s="122"/>
      <c r="BQ109" s="122"/>
      <c r="BR109" s="122"/>
      <c r="BS109" s="122"/>
      <c r="BT109" s="122"/>
      <c r="BU109" s="122"/>
      <c r="BV109" s="122"/>
      <c r="BW109" s="122"/>
      <c r="BX109" s="122"/>
      <c r="BY109" s="122"/>
      <c r="BZ109" s="122"/>
      <c r="CA109" s="122"/>
      <c r="CB109" s="122"/>
      <c r="CC109" s="122"/>
      <c r="CD109" s="122"/>
      <c r="CE109" s="122"/>
      <c r="CF109" s="122"/>
      <c r="CG109" s="122"/>
      <c r="CH109" s="122"/>
      <c r="CI109" s="122"/>
      <c r="CJ109" s="122"/>
      <c r="CK109" s="122"/>
      <c r="CL109" s="122"/>
      <c r="CM109" s="122"/>
      <c r="CN109" s="122"/>
      <c r="CO109" s="122"/>
      <c r="CP109" s="122"/>
      <c r="CQ109" s="122"/>
      <c r="CR109" s="122"/>
    </row>
    <row r="110" spans="1:96">
      <c r="A110" s="104"/>
      <c r="B110" s="104"/>
      <c r="C110" s="13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122"/>
      <c r="BC110" s="122"/>
      <c r="BD110" s="122"/>
      <c r="BE110" s="122"/>
      <c r="BF110" s="122"/>
      <c r="BG110" s="122"/>
      <c r="BH110" s="122"/>
      <c r="BI110" s="122"/>
      <c r="BJ110" s="122"/>
      <c r="BK110" s="122"/>
      <c r="BL110" s="122"/>
      <c r="BM110" s="122"/>
      <c r="BN110" s="122"/>
      <c r="BO110" s="122"/>
      <c r="BP110" s="122"/>
      <c r="BQ110" s="122"/>
      <c r="BR110" s="122"/>
      <c r="BS110" s="122"/>
      <c r="BT110" s="122"/>
      <c r="BU110" s="122"/>
      <c r="BV110" s="122"/>
      <c r="BW110" s="122"/>
      <c r="BX110" s="122"/>
      <c r="BY110" s="122"/>
      <c r="BZ110" s="122"/>
      <c r="CA110" s="122"/>
      <c r="CB110" s="122"/>
      <c r="CC110" s="122"/>
      <c r="CD110" s="122"/>
      <c r="CE110" s="122"/>
      <c r="CF110" s="122"/>
      <c r="CG110" s="122"/>
      <c r="CH110" s="122"/>
      <c r="CI110" s="122"/>
      <c r="CJ110" s="122"/>
      <c r="CK110" s="122"/>
      <c r="CL110" s="122"/>
      <c r="CM110" s="122"/>
      <c r="CN110" s="122"/>
      <c r="CO110" s="122"/>
      <c r="CP110" s="122"/>
      <c r="CQ110" s="122"/>
      <c r="CR110" s="122"/>
    </row>
    <row r="111" spans="1:96">
      <c r="A111" s="104"/>
      <c r="B111" s="104"/>
      <c r="C111" s="13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</row>
    <row r="112" spans="1:96">
      <c r="A112" s="104"/>
      <c r="B112" s="104"/>
      <c r="C112" s="13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122"/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</row>
    <row r="113" spans="1:96">
      <c r="A113" s="104"/>
      <c r="B113" s="104"/>
      <c r="C113" s="13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122"/>
      <c r="BC113" s="122"/>
      <c r="BD113" s="122"/>
      <c r="BE113" s="122"/>
      <c r="BF113" s="122"/>
      <c r="BG113" s="122"/>
      <c r="BH113" s="122"/>
      <c r="BI113" s="122"/>
      <c r="BJ113" s="122"/>
      <c r="BK113" s="122"/>
      <c r="BL113" s="122"/>
      <c r="BM113" s="122"/>
      <c r="BN113" s="122"/>
      <c r="BO113" s="122"/>
      <c r="BP113" s="122"/>
      <c r="BQ113" s="122"/>
      <c r="BR113" s="122"/>
      <c r="BS113" s="122"/>
      <c r="BT113" s="122"/>
      <c r="BU113" s="122"/>
      <c r="BV113" s="122"/>
      <c r="BW113" s="122"/>
      <c r="BX113" s="122"/>
      <c r="BY113" s="122"/>
      <c r="BZ113" s="122"/>
      <c r="CA113" s="122"/>
      <c r="CB113" s="122"/>
      <c r="CC113" s="122"/>
      <c r="CD113" s="122"/>
      <c r="CE113" s="122"/>
      <c r="CF113" s="122"/>
      <c r="CG113" s="122"/>
      <c r="CH113" s="122"/>
      <c r="CI113" s="122"/>
      <c r="CJ113" s="122"/>
      <c r="CK113" s="122"/>
      <c r="CL113" s="122"/>
      <c r="CM113" s="122"/>
      <c r="CN113" s="122"/>
      <c r="CO113" s="122"/>
      <c r="CP113" s="122"/>
      <c r="CQ113" s="122"/>
      <c r="CR113" s="122"/>
    </row>
    <row r="114" spans="1:96">
      <c r="A114" s="104"/>
      <c r="B114" s="104"/>
      <c r="C114" s="13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2"/>
      <c r="AZ114" s="122"/>
      <c r="BA114" s="122"/>
      <c r="BB114" s="122"/>
      <c r="BC114" s="122"/>
      <c r="BD114" s="122"/>
      <c r="BE114" s="122"/>
      <c r="BF114" s="122"/>
      <c r="BG114" s="122"/>
      <c r="BH114" s="122"/>
      <c r="BI114" s="122"/>
      <c r="BJ114" s="122"/>
      <c r="BK114" s="122"/>
      <c r="BL114" s="122"/>
      <c r="BM114" s="122"/>
      <c r="BN114" s="122"/>
      <c r="BO114" s="122"/>
      <c r="BP114" s="122"/>
      <c r="BQ114" s="122"/>
      <c r="BR114" s="122"/>
      <c r="BS114" s="122"/>
      <c r="BT114" s="122"/>
      <c r="BU114" s="122"/>
      <c r="BV114" s="122"/>
      <c r="BW114" s="122"/>
      <c r="BX114" s="122"/>
      <c r="BY114" s="122"/>
      <c r="BZ114" s="122"/>
      <c r="CA114" s="122"/>
      <c r="CB114" s="122"/>
      <c r="CC114" s="122"/>
      <c r="CD114" s="122"/>
      <c r="CE114" s="122"/>
      <c r="CF114" s="122"/>
      <c r="CG114" s="122"/>
      <c r="CH114" s="122"/>
      <c r="CI114" s="122"/>
      <c r="CJ114" s="122"/>
      <c r="CK114" s="122"/>
      <c r="CL114" s="122"/>
      <c r="CM114" s="122"/>
      <c r="CN114" s="122"/>
      <c r="CO114" s="122"/>
      <c r="CP114" s="122"/>
      <c r="CQ114" s="122"/>
      <c r="CR114" s="122"/>
    </row>
    <row r="115" spans="1:96">
      <c r="A115" s="104"/>
      <c r="B115" s="104"/>
      <c r="C115" s="13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2"/>
      <c r="AZ115" s="122"/>
      <c r="BA115" s="122"/>
      <c r="BB115" s="122"/>
      <c r="BC115" s="122"/>
      <c r="BD115" s="122"/>
      <c r="BE115" s="122"/>
      <c r="BF115" s="122"/>
      <c r="BG115" s="122"/>
      <c r="BH115" s="122"/>
      <c r="BI115" s="122"/>
      <c r="BJ115" s="122"/>
      <c r="BK115" s="122"/>
      <c r="BL115" s="122"/>
      <c r="BM115" s="122"/>
      <c r="BN115" s="122"/>
      <c r="BO115" s="122"/>
      <c r="BP115" s="122"/>
      <c r="BQ115" s="122"/>
      <c r="BR115" s="122"/>
      <c r="BS115" s="122"/>
      <c r="BT115" s="122"/>
      <c r="BU115" s="122"/>
      <c r="BV115" s="122"/>
      <c r="BW115" s="122"/>
      <c r="BX115" s="122"/>
      <c r="BY115" s="122"/>
      <c r="BZ115" s="122"/>
      <c r="CA115" s="122"/>
      <c r="CB115" s="122"/>
      <c r="CC115" s="122"/>
      <c r="CD115" s="122"/>
      <c r="CE115" s="122"/>
      <c r="CF115" s="122"/>
      <c r="CG115" s="122"/>
      <c r="CH115" s="122"/>
      <c r="CI115" s="122"/>
      <c r="CJ115" s="122"/>
      <c r="CK115" s="122"/>
      <c r="CL115" s="122"/>
      <c r="CM115" s="122"/>
      <c r="CN115" s="122"/>
      <c r="CO115" s="122"/>
      <c r="CP115" s="122"/>
      <c r="CQ115" s="122"/>
      <c r="CR115" s="122"/>
    </row>
    <row r="116" spans="1:96">
      <c r="A116" s="104"/>
      <c r="B116" s="104"/>
      <c r="C116" s="13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2"/>
      <c r="BL116" s="122"/>
      <c r="BM116" s="122"/>
      <c r="BN116" s="122"/>
      <c r="BO116" s="122"/>
      <c r="BP116" s="122"/>
      <c r="BQ116" s="122"/>
      <c r="BR116" s="122"/>
      <c r="BS116" s="122"/>
      <c r="BT116" s="122"/>
      <c r="BU116" s="122"/>
      <c r="BV116" s="122"/>
      <c r="BW116" s="122"/>
      <c r="BX116" s="122"/>
      <c r="BY116" s="122"/>
      <c r="BZ116" s="122"/>
      <c r="CA116" s="122"/>
      <c r="CB116" s="122"/>
      <c r="CC116" s="122"/>
      <c r="CD116" s="122"/>
      <c r="CE116" s="122"/>
      <c r="CF116" s="122"/>
      <c r="CG116" s="122"/>
      <c r="CH116" s="122"/>
      <c r="CI116" s="122"/>
      <c r="CJ116" s="122"/>
      <c r="CK116" s="122"/>
      <c r="CL116" s="122"/>
      <c r="CM116" s="122"/>
      <c r="CN116" s="122"/>
      <c r="CO116" s="122"/>
      <c r="CP116" s="122"/>
      <c r="CQ116" s="122"/>
      <c r="CR116" s="122"/>
    </row>
    <row r="117" spans="1:96">
      <c r="A117" s="104"/>
      <c r="B117" s="104"/>
      <c r="C117" s="13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122"/>
      <c r="BC117" s="122"/>
      <c r="BD117" s="122"/>
      <c r="BE117" s="122"/>
      <c r="BF117" s="122"/>
      <c r="BG117" s="122"/>
      <c r="BH117" s="122"/>
      <c r="BI117" s="122"/>
      <c r="BJ117" s="122"/>
      <c r="BK117" s="122"/>
      <c r="BL117" s="122"/>
      <c r="BM117" s="122"/>
      <c r="BN117" s="122"/>
      <c r="BO117" s="122"/>
      <c r="BP117" s="122"/>
      <c r="BQ117" s="122"/>
      <c r="BR117" s="122"/>
      <c r="BS117" s="122"/>
      <c r="BT117" s="122"/>
      <c r="BU117" s="122"/>
      <c r="BV117" s="122"/>
      <c r="BW117" s="122"/>
      <c r="BX117" s="122"/>
      <c r="BY117" s="122"/>
      <c r="BZ117" s="122"/>
      <c r="CA117" s="122"/>
      <c r="CB117" s="122"/>
      <c r="CC117" s="122"/>
      <c r="CD117" s="122"/>
      <c r="CE117" s="122"/>
      <c r="CF117" s="122"/>
      <c r="CG117" s="122"/>
      <c r="CH117" s="122"/>
      <c r="CI117" s="122"/>
      <c r="CJ117" s="122"/>
      <c r="CK117" s="122"/>
      <c r="CL117" s="122"/>
      <c r="CM117" s="122"/>
      <c r="CN117" s="122"/>
      <c r="CO117" s="122"/>
      <c r="CP117" s="122"/>
      <c r="CQ117" s="122"/>
      <c r="CR117" s="122"/>
    </row>
    <row r="118" spans="1:96">
      <c r="A118" s="104"/>
      <c r="B118" s="104"/>
      <c r="C118" s="13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22"/>
      <c r="BD118" s="122"/>
      <c r="BE118" s="122"/>
      <c r="BF118" s="122"/>
      <c r="BG118" s="122"/>
      <c r="BH118" s="122"/>
      <c r="BI118" s="122"/>
      <c r="BJ118" s="122"/>
      <c r="BK118" s="122"/>
      <c r="BL118" s="122"/>
      <c r="BM118" s="122"/>
      <c r="BN118" s="122"/>
      <c r="BO118" s="122"/>
      <c r="BP118" s="122"/>
      <c r="BQ118" s="122"/>
      <c r="BR118" s="122"/>
      <c r="BS118" s="122"/>
      <c r="BT118" s="122"/>
      <c r="BU118" s="122"/>
      <c r="BV118" s="122"/>
      <c r="BW118" s="122"/>
      <c r="BX118" s="122"/>
      <c r="BY118" s="122"/>
      <c r="BZ118" s="122"/>
      <c r="CA118" s="122"/>
      <c r="CB118" s="122"/>
      <c r="CC118" s="122"/>
      <c r="CD118" s="122"/>
      <c r="CE118" s="122"/>
      <c r="CF118" s="122"/>
      <c r="CG118" s="122"/>
      <c r="CH118" s="122"/>
      <c r="CI118" s="122"/>
      <c r="CJ118" s="122"/>
      <c r="CK118" s="122"/>
      <c r="CL118" s="122"/>
      <c r="CM118" s="122"/>
      <c r="CN118" s="122"/>
      <c r="CO118" s="122"/>
      <c r="CP118" s="122"/>
      <c r="CQ118" s="122"/>
      <c r="CR118" s="122"/>
    </row>
    <row r="119" spans="1:96">
      <c r="A119" s="104"/>
      <c r="B119" s="104"/>
      <c r="C119" s="13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122"/>
      <c r="BC119" s="122"/>
      <c r="BD119" s="122"/>
      <c r="BE119" s="122"/>
      <c r="BF119" s="122"/>
      <c r="BG119" s="122"/>
      <c r="BH119" s="122"/>
      <c r="BI119" s="122"/>
      <c r="BJ119" s="122"/>
      <c r="BK119" s="122"/>
      <c r="BL119" s="122"/>
      <c r="BM119" s="122"/>
      <c r="BN119" s="122"/>
      <c r="BO119" s="122"/>
      <c r="BP119" s="122"/>
      <c r="BQ119" s="122"/>
      <c r="BR119" s="122"/>
      <c r="BS119" s="122"/>
      <c r="BT119" s="122"/>
      <c r="BU119" s="122"/>
      <c r="BV119" s="122"/>
      <c r="BW119" s="122"/>
      <c r="BX119" s="122"/>
      <c r="BY119" s="122"/>
      <c r="BZ119" s="122"/>
      <c r="CA119" s="122"/>
      <c r="CB119" s="122"/>
      <c r="CC119" s="122"/>
      <c r="CD119" s="122"/>
      <c r="CE119" s="122"/>
      <c r="CF119" s="122"/>
      <c r="CG119" s="122"/>
      <c r="CH119" s="122"/>
      <c r="CI119" s="122"/>
      <c r="CJ119" s="122"/>
      <c r="CK119" s="122"/>
      <c r="CL119" s="122"/>
      <c r="CM119" s="122"/>
      <c r="CN119" s="122"/>
      <c r="CO119" s="122"/>
      <c r="CP119" s="122"/>
      <c r="CQ119" s="122"/>
      <c r="CR119" s="122"/>
    </row>
    <row r="120" spans="1:96">
      <c r="A120" s="104"/>
      <c r="B120" s="104"/>
      <c r="C120" s="13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/>
      <c r="BI120" s="122"/>
      <c r="BJ120" s="122"/>
      <c r="BK120" s="122"/>
      <c r="BL120" s="122"/>
      <c r="BM120" s="122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2"/>
      <c r="CD120" s="122"/>
      <c r="CE120" s="122"/>
      <c r="CF120" s="122"/>
      <c r="CG120" s="122"/>
      <c r="CH120" s="122"/>
      <c r="CI120" s="122"/>
      <c r="CJ120" s="122"/>
      <c r="CK120" s="122"/>
      <c r="CL120" s="122"/>
      <c r="CM120" s="122"/>
      <c r="CN120" s="122"/>
      <c r="CO120" s="122"/>
      <c r="CP120" s="122"/>
      <c r="CQ120" s="122"/>
      <c r="CR120" s="122"/>
    </row>
    <row r="121" spans="1:96">
      <c r="A121" s="104"/>
      <c r="B121" s="104"/>
      <c r="C121" s="13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22"/>
      <c r="BD121" s="122"/>
      <c r="BE121" s="122"/>
      <c r="BF121" s="122"/>
      <c r="BG121" s="122"/>
      <c r="BH121" s="122"/>
      <c r="BI121" s="122"/>
      <c r="BJ121" s="122"/>
      <c r="BK121" s="122"/>
      <c r="BL121" s="122"/>
      <c r="BM121" s="122"/>
      <c r="BN121" s="122"/>
      <c r="BO121" s="122"/>
      <c r="BP121" s="122"/>
      <c r="BQ121" s="122"/>
      <c r="BR121" s="122"/>
      <c r="BS121" s="122"/>
      <c r="BT121" s="122"/>
      <c r="BU121" s="122"/>
      <c r="BV121" s="122"/>
      <c r="BW121" s="122"/>
      <c r="BX121" s="122"/>
      <c r="BY121" s="122"/>
      <c r="BZ121" s="122"/>
      <c r="CA121" s="122"/>
      <c r="CB121" s="122"/>
      <c r="CC121" s="122"/>
      <c r="CD121" s="122"/>
      <c r="CE121" s="122"/>
      <c r="CF121" s="122"/>
      <c r="CG121" s="122"/>
      <c r="CH121" s="122"/>
      <c r="CI121" s="122"/>
      <c r="CJ121" s="122"/>
      <c r="CK121" s="122"/>
      <c r="CL121" s="122"/>
      <c r="CM121" s="122"/>
      <c r="CN121" s="122"/>
      <c r="CO121" s="122"/>
      <c r="CP121" s="122"/>
      <c r="CQ121" s="122"/>
      <c r="CR121" s="122"/>
    </row>
    <row r="122" spans="1:96">
      <c r="A122" s="104"/>
      <c r="B122" s="104"/>
      <c r="C122" s="13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22"/>
      <c r="BJ122" s="122"/>
      <c r="BK122" s="122"/>
      <c r="BL122" s="122"/>
      <c r="BM122" s="122"/>
      <c r="BN122" s="122"/>
      <c r="BO122" s="122"/>
      <c r="BP122" s="122"/>
      <c r="BQ122" s="122"/>
      <c r="BR122" s="122"/>
      <c r="BS122" s="122"/>
      <c r="BT122" s="122"/>
      <c r="BU122" s="122"/>
      <c r="BV122" s="122"/>
      <c r="BW122" s="122"/>
      <c r="BX122" s="122"/>
      <c r="BY122" s="122"/>
      <c r="BZ122" s="122"/>
      <c r="CA122" s="122"/>
      <c r="CB122" s="122"/>
      <c r="CC122" s="122"/>
      <c r="CD122" s="122"/>
      <c r="CE122" s="122"/>
      <c r="CF122" s="122"/>
      <c r="CG122" s="122"/>
      <c r="CH122" s="122"/>
      <c r="CI122" s="122"/>
      <c r="CJ122" s="122"/>
      <c r="CK122" s="122"/>
      <c r="CL122" s="122"/>
      <c r="CM122" s="122"/>
      <c r="CN122" s="122"/>
      <c r="CO122" s="122"/>
      <c r="CP122" s="122"/>
      <c r="CQ122" s="122"/>
      <c r="CR122" s="122"/>
    </row>
    <row r="123" spans="1:96">
      <c r="A123" s="104"/>
      <c r="B123" s="104"/>
      <c r="C123" s="13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22"/>
      <c r="BJ123" s="122"/>
      <c r="BK123" s="122"/>
      <c r="BL123" s="122"/>
      <c r="BM123" s="122"/>
      <c r="BN123" s="122"/>
      <c r="BO123" s="122"/>
      <c r="BP123" s="122"/>
      <c r="BQ123" s="122"/>
      <c r="BR123" s="122"/>
      <c r="BS123" s="122"/>
      <c r="BT123" s="122"/>
      <c r="BU123" s="122"/>
      <c r="BV123" s="122"/>
      <c r="BW123" s="122"/>
      <c r="BX123" s="122"/>
      <c r="BY123" s="122"/>
      <c r="BZ123" s="122"/>
      <c r="CA123" s="122"/>
      <c r="CB123" s="122"/>
      <c r="CC123" s="122"/>
      <c r="CD123" s="122"/>
      <c r="CE123" s="122"/>
      <c r="CF123" s="122"/>
      <c r="CG123" s="122"/>
      <c r="CH123" s="122"/>
      <c r="CI123" s="122"/>
      <c r="CJ123" s="122"/>
      <c r="CK123" s="122"/>
      <c r="CL123" s="122"/>
      <c r="CM123" s="122"/>
      <c r="CN123" s="122"/>
      <c r="CO123" s="122"/>
      <c r="CP123" s="122"/>
      <c r="CQ123" s="122"/>
      <c r="CR123" s="122"/>
    </row>
    <row r="124" spans="1:96">
      <c r="A124" s="104"/>
      <c r="B124" s="104"/>
      <c r="C124" s="13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122"/>
      <c r="BK124" s="122"/>
      <c r="BL124" s="122"/>
      <c r="BM124" s="122"/>
      <c r="BN124" s="122"/>
      <c r="BO124" s="122"/>
      <c r="BP124" s="122"/>
      <c r="BQ124" s="122"/>
      <c r="BR124" s="122"/>
      <c r="BS124" s="122"/>
      <c r="BT124" s="122"/>
      <c r="BU124" s="122"/>
      <c r="BV124" s="122"/>
      <c r="BW124" s="122"/>
      <c r="BX124" s="122"/>
      <c r="BY124" s="122"/>
      <c r="BZ124" s="122"/>
      <c r="CA124" s="122"/>
      <c r="CB124" s="122"/>
      <c r="CC124" s="122"/>
      <c r="CD124" s="122"/>
      <c r="CE124" s="122"/>
      <c r="CF124" s="122"/>
      <c r="CG124" s="122"/>
      <c r="CH124" s="122"/>
      <c r="CI124" s="122"/>
      <c r="CJ124" s="122"/>
      <c r="CK124" s="122"/>
      <c r="CL124" s="122"/>
      <c r="CM124" s="122"/>
      <c r="CN124" s="122"/>
      <c r="CO124" s="122"/>
      <c r="CP124" s="122"/>
      <c r="CQ124" s="122"/>
      <c r="CR124" s="122"/>
    </row>
    <row r="125" spans="1:96">
      <c r="A125" s="104"/>
      <c r="B125" s="104"/>
      <c r="C125" s="13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22"/>
      <c r="BD125" s="122"/>
      <c r="BE125" s="122"/>
      <c r="BF125" s="122"/>
      <c r="BG125" s="122"/>
      <c r="BH125" s="122"/>
      <c r="BI125" s="122"/>
      <c r="BJ125" s="122"/>
      <c r="BK125" s="122"/>
      <c r="BL125" s="122"/>
      <c r="BM125" s="122"/>
      <c r="BN125" s="122"/>
      <c r="BO125" s="122"/>
      <c r="BP125" s="122"/>
      <c r="BQ125" s="122"/>
      <c r="BR125" s="122"/>
      <c r="BS125" s="122"/>
      <c r="BT125" s="122"/>
      <c r="BU125" s="122"/>
      <c r="BV125" s="122"/>
      <c r="BW125" s="122"/>
      <c r="BX125" s="122"/>
      <c r="BY125" s="122"/>
      <c r="BZ125" s="122"/>
      <c r="CA125" s="122"/>
      <c r="CB125" s="122"/>
      <c r="CC125" s="122"/>
      <c r="CD125" s="122"/>
      <c r="CE125" s="122"/>
      <c r="CF125" s="122"/>
      <c r="CG125" s="122"/>
      <c r="CH125" s="122"/>
      <c r="CI125" s="122"/>
      <c r="CJ125" s="122"/>
      <c r="CK125" s="122"/>
      <c r="CL125" s="122"/>
      <c r="CM125" s="122"/>
      <c r="CN125" s="122"/>
      <c r="CO125" s="122"/>
      <c r="CP125" s="122"/>
      <c r="CQ125" s="122"/>
      <c r="CR125" s="122"/>
    </row>
    <row r="126" spans="1:96">
      <c r="A126" s="104"/>
      <c r="B126" s="104"/>
      <c r="C126" s="13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2"/>
      <c r="BM126" s="122"/>
      <c r="BN126" s="122"/>
      <c r="BO126" s="122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122"/>
      <c r="CF126" s="122"/>
      <c r="CG126" s="122"/>
      <c r="CH126" s="122"/>
      <c r="CI126" s="122"/>
      <c r="CJ126" s="122"/>
      <c r="CK126" s="122"/>
      <c r="CL126" s="122"/>
      <c r="CM126" s="122"/>
      <c r="CN126" s="122"/>
      <c r="CO126" s="122"/>
      <c r="CP126" s="122"/>
      <c r="CQ126" s="122"/>
      <c r="CR126" s="122"/>
    </row>
    <row r="127" spans="1:96">
      <c r="A127" s="104"/>
      <c r="B127" s="104"/>
      <c r="C127" s="13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22"/>
      <c r="BD127" s="122"/>
      <c r="BE127" s="122"/>
      <c r="BF127" s="122"/>
      <c r="BG127" s="122"/>
      <c r="BH127" s="122"/>
      <c r="BI127" s="122"/>
      <c r="BJ127" s="122"/>
      <c r="BK127" s="122"/>
      <c r="BL127" s="122"/>
      <c r="BM127" s="122"/>
      <c r="BN127" s="122"/>
      <c r="BO127" s="122"/>
      <c r="BP127" s="122"/>
      <c r="BQ127" s="122"/>
      <c r="BR127" s="122"/>
      <c r="BS127" s="122"/>
      <c r="BT127" s="122"/>
      <c r="BU127" s="122"/>
      <c r="BV127" s="122"/>
      <c r="BW127" s="122"/>
      <c r="BX127" s="122"/>
      <c r="BY127" s="122"/>
      <c r="BZ127" s="122"/>
      <c r="CA127" s="122"/>
      <c r="CB127" s="122"/>
      <c r="CC127" s="122"/>
      <c r="CD127" s="122"/>
      <c r="CE127" s="122"/>
      <c r="CF127" s="122"/>
      <c r="CG127" s="122"/>
      <c r="CH127" s="122"/>
      <c r="CI127" s="122"/>
      <c r="CJ127" s="122"/>
      <c r="CK127" s="122"/>
      <c r="CL127" s="122"/>
      <c r="CM127" s="122"/>
      <c r="CN127" s="122"/>
      <c r="CO127" s="122"/>
      <c r="CP127" s="122"/>
      <c r="CQ127" s="122"/>
      <c r="CR127" s="122"/>
    </row>
    <row r="128" spans="1:96">
      <c r="A128" s="104"/>
      <c r="B128" s="104"/>
      <c r="C128" s="13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2"/>
      <c r="BB128" s="122"/>
      <c r="BC128" s="122"/>
      <c r="BD128" s="122"/>
      <c r="BE128" s="122"/>
      <c r="BF128" s="122"/>
      <c r="BG128" s="122"/>
      <c r="BH128" s="122"/>
      <c r="BI128" s="122"/>
      <c r="BJ128" s="122"/>
      <c r="BK128" s="122"/>
      <c r="BL128" s="122"/>
      <c r="BM128" s="122"/>
      <c r="BN128" s="122"/>
      <c r="BO128" s="122"/>
      <c r="BP128" s="122"/>
      <c r="BQ128" s="122"/>
      <c r="BR128" s="122"/>
      <c r="BS128" s="122"/>
      <c r="BT128" s="122"/>
      <c r="BU128" s="122"/>
      <c r="BV128" s="122"/>
      <c r="BW128" s="122"/>
      <c r="BX128" s="122"/>
      <c r="BY128" s="122"/>
      <c r="BZ128" s="122"/>
      <c r="CA128" s="122"/>
      <c r="CB128" s="122"/>
      <c r="CC128" s="122"/>
      <c r="CD128" s="122"/>
      <c r="CE128" s="122"/>
      <c r="CF128" s="122"/>
      <c r="CG128" s="122"/>
      <c r="CH128" s="122"/>
      <c r="CI128" s="122"/>
      <c r="CJ128" s="122"/>
      <c r="CK128" s="122"/>
      <c r="CL128" s="122"/>
      <c r="CM128" s="122"/>
      <c r="CN128" s="122"/>
      <c r="CO128" s="122"/>
      <c r="CP128" s="122"/>
      <c r="CQ128" s="122"/>
      <c r="CR128" s="122"/>
    </row>
    <row r="129" spans="1:96">
      <c r="A129" s="104"/>
      <c r="B129" s="104"/>
      <c r="C129" s="13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122"/>
      <c r="BC129" s="122"/>
      <c r="BD129" s="122"/>
      <c r="BE129" s="122"/>
      <c r="BF129" s="122"/>
      <c r="BG129" s="122"/>
      <c r="BH129" s="122"/>
      <c r="BI129" s="122"/>
      <c r="BJ129" s="122"/>
      <c r="BK129" s="122"/>
      <c r="BL129" s="122"/>
      <c r="BM129" s="122"/>
      <c r="BN129" s="122"/>
      <c r="BO129" s="122"/>
      <c r="BP129" s="122"/>
      <c r="BQ129" s="122"/>
      <c r="BR129" s="122"/>
      <c r="BS129" s="122"/>
      <c r="BT129" s="122"/>
      <c r="BU129" s="122"/>
      <c r="BV129" s="122"/>
      <c r="BW129" s="122"/>
      <c r="BX129" s="122"/>
      <c r="BY129" s="122"/>
      <c r="BZ129" s="122"/>
      <c r="CA129" s="122"/>
      <c r="CB129" s="122"/>
      <c r="CC129" s="122"/>
      <c r="CD129" s="122"/>
      <c r="CE129" s="122"/>
      <c r="CF129" s="122"/>
      <c r="CG129" s="122"/>
      <c r="CH129" s="122"/>
      <c r="CI129" s="122"/>
      <c r="CJ129" s="122"/>
      <c r="CK129" s="122"/>
      <c r="CL129" s="122"/>
      <c r="CM129" s="122"/>
      <c r="CN129" s="122"/>
      <c r="CO129" s="122"/>
      <c r="CP129" s="122"/>
      <c r="CQ129" s="122"/>
      <c r="CR129" s="122"/>
    </row>
    <row r="130" spans="1:96">
      <c r="A130" s="104"/>
      <c r="B130" s="104"/>
      <c r="C130" s="13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2"/>
      <c r="BH130" s="122"/>
      <c r="BI130" s="122"/>
      <c r="BJ130" s="122"/>
      <c r="BK130" s="122"/>
      <c r="BL130" s="122"/>
      <c r="BM130" s="122"/>
      <c r="BN130" s="122"/>
      <c r="BO130" s="122"/>
      <c r="BP130" s="122"/>
      <c r="BQ130" s="122"/>
      <c r="BR130" s="122"/>
      <c r="BS130" s="122"/>
      <c r="BT130" s="122"/>
      <c r="BU130" s="122"/>
      <c r="BV130" s="122"/>
      <c r="BW130" s="122"/>
      <c r="BX130" s="122"/>
      <c r="BY130" s="122"/>
      <c r="BZ130" s="122"/>
      <c r="CA130" s="122"/>
      <c r="CB130" s="122"/>
      <c r="CC130" s="122"/>
      <c r="CD130" s="122"/>
      <c r="CE130" s="122"/>
      <c r="CF130" s="122"/>
      <c r="CG130" s="122"/>
      <c r="CH130" s="122"/>
      <c r="CI130" s="122"/>
      <c r="CJ130" s="122"/>
      <c r="CK130" s="122"/>
      <c r="CL130" s="122"/>
      <c r="CM130" s="122"/>
      <c r="CN130" s="122"/>
      <c r="CO130" s="122"/>
      <c r="CP130" s="122"/>
      <c r="CQ130" s="122"/>
      <c r="CR130" s="122"/>
    </row>
    <row r="131" spans="1:96">
      <c r="C131" s="135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  <c r="AV131" s="122"/>
      <c r="AW131" s="122"/>
      <c r="AX131" s="122"/>
      <c r="AY131" s="122"/>
      <c r="AZ131" s="122"/>
      <c r="BA131" s="122"/>
      <c r="BB131" s="122"/>
      <c r="BC131" s="122"/>
      <c r="BD131" s="122"/>
      <c r="BE131" s="122"/>
      <c r="BF131" s="122"/>
      <c r="BG131" s="122"/>
      <c r="BH131" s="122"/>
      <c r="BI131" s="122"/>
      <c r="BJ131" s="122"/>
      <c r="BK131" s="122"/>
      <c r="BL131" s="122"/>
      <c r="BM131" s="122"/>
      <c r="BN131" s="122"/>
      <c r="BO131" s="122"/>
      <c r="BP131" s="122"/>
      <c r="BQ131" s="122"/>
      <c r="BR131" s="122"/>
      <c r="BS131" s="122"/>
      <c r="BT131" s="122"/>
      <c r="BU131" s="122"/>
      <c r="BV131" s="122"/>
      <c r="BW131" s="122"/>
      <c r="BX131" s="122"/>
      <c r="BY131" s="122"/>
      <c r="BZ131" s="122"/>
      <c r="CA131" s="122"/>
      <c r="CB131" s="122"/>
      <c r="CC131" s="122"/>
      <c r="CD131" s="122"/>
      <c r="CE131" s="122"/>
      <c r="CF131" s="122"/>
      <c r="CG131" s="122"/>
      <c r="CH131" s="122"/>
      <c r="CI131" s="122"/>
      <c r="CJ131" s="122"/>
      <c r="CK131" s="122"/>
      <c r="CL131" s="122"/>
      <c r="CM131" s="122"/>
      <c r="CN131" s="122"/>
      <c r="CO131" s="122"/>
      <c r="CP131" s="122"/>
      <c r="CQ131" s="122"/>
      <c r="CR131" s="122"/>
    </row>
    <row r="132" spans="1:96">
      <c r="C132" s="135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22"/>
      <c r="BJ132" s="122"/>
      <c r="BK132" s="122"/>
      <c r="BL132" s="122"/>
      <c r="BM132" s="122"/>
      <c r="BN132" s="122"/>
      <c r="BO132" s="122"/>
      <c r="BP132" s="122"/>
      <c r="BQ132" s="122"/>
      <c r="BR132" s="122"/>
      <c r="BS132" s="122"/>
      <c r="BT132" s="122"/>
      <c r="BU132" s="122"/>
      <c r="BV132" s="122"/>
      <c r="BW132" s="122"/>
      <c r="BX132" s="122"/>
      <c r="BY132" s="122"/>
      <c r="BZ132" s="122"/>
      <c r="CA132" s="122"/>
      <c r="CB132" s="122"/>
      <c r="CC132" s="122"/>
      <c r="CD132" s="122"/>
      <c r="CE132" s="122"/>
      <c r="CF132" s="122"/>
      <c r="CG132" s="122"/>
      <c r="CH132" s="122"/>
      <c r="CI132" s="122"/>
      <c r="CJ132" s="122"/>
      <c r="CK132" s="122"/>
      <c r="CL132" s="122"/>
      <c r="CM132" s="122"/>
      <c r="CN132" s="122"/>
      <c r="CO132" s="122"/>
      <c r="CP132" s="122"/>
      <c r="CQ132" s="122"/>
      <c r="CR132" s="122"/>
    </row>
    <row r="133" spans="1:96">
      <c r="C133" s="135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22"/>
      <c r="BJ133" s="122"/>
      <c r="BK133" s="122"/>
      <c r="BL133" s="122"/>
      <c r="BM133" s="122"/>
      <c r="BN133" s="122"/>
      <c r="BO133" s="122"/>
      <c r="BP133" s="122"/>
      <c r="BQ133" s="122"/>
      <c r="BR133" s="122"/>
      <c r="BS133" s="122"/>
      <c r="BT133" s="122"/>
      <c r="BU133" s="122"/>
      <c r="BV133" s="122"/>
      <c r="BW133" s="122"/>
      <c r="BX133" s="122"/>
      <c r="BY133" s="122"/>
      <c r="BZ133" s="122"/>
      <c r="CA133" s="122"/>
      <c r="CB133" s="122"/>
      <c r="CC133" s="122"/>
      <c r="CD133" s="122"/>
      <c r="CE133" s="122"/>
      <c r="CF133" s="122"/>
      <c r="CG133" s="122"/>
      <c r="CH133" s="122"/>
      <c r="CI133" s="122"/>
      <c r="CJ133" s="122"/>
      <c r="CK133" s="122"/>
      <c r="CL133" s="122"/>
      <c r="CM133" s="122"/>
      <c r="CN133" s="122"/>
      <c r="CO133" s="122"/>
      <c r="CP133" s="122"/>
      <c r="CQ133" s="122"/>
      <c r="CR133" s="122"/>
    </row>
    <row r="134" spans="1:96">
      <c r="C134" s="135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22"/>
      <c r="BD134" s="122"/>
      <c r="BE134" s="122"/>
      <c r="BF134" s="122"/>
      <c r="BG134" s="122"/>
      <c r="BH134" s="122"/>
      <c r="BI134" s="122"/>
      <c r="BJ134" s="122"/>
      <c r="BK134" s="122"/>
      <c r="BL134" s="122"/>
      <c r="BM134" s="122"/>
      <c r="BN134" s="122"/>
      <c r="BO134" s="122"/>
      <c r="BP134" s="122"/>
      <c r="BQ134" s="122"/>
      <c r="BR134" s="122"/>
      <c r="BS134" s="122"/>
      <c r="BT134" s="122"/>
      <c r="BU134" s="122"/>
      <c r="BV134" s="122"/>
      <c r="BW134" s="122"/>
      <c r="BX134" s="122"/>
      <c r="BY134" s="122"/>
      <c r="BZ134" s="122"/>
      <c r="CA134" s="122"/>
      <c r="CB134" s="122"/>
      <c r="CC134" s="122"/>
      <c r="CD134" s="122"/>
      <c r="CE134" s="122"/>
      <c r="CF134" s="122"/>
      <c r="CG134" s="122"/>
      <c r="CH134" s="122"/>
      <c r="CI134" s="122"/>
      <c r="CJ134" s="122"/>
      <c r="CK134" s="122"/>
      <c r="CL134" s="122"/>
      <c r="CM134" s="122"/>
      <c r="CN134" s="122"/>
      <c r="CO134" s="122"/>
      <c r="CP134" s="122"/>
      <c r="CQ134" s="122"/>
      <c r="CR134" s="122"/>
    </row>
    <row r="135" spans="1:96">
      <c r="C135" s="135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22"/>
      <c r="BD135" s="122"/>
      <c r="BE135" s="122"/>
      <c r="BF135" s="122"/>
      <c r="BG135" s="122"/>
      <c r="BH135" s="122"/>
      <c r="BI135" s="122"/>
      <c r="BJ135" s="122"/>
      <c r="BK135" s="122"/>
      <c r="BL135" s="122"/>
      <c r="BM135" s="122"/>
      <c r="BN135" s="122"/>
      <c r="BO135" s="122"/>
      <c r="BP135" s="122"/>
      <c r="BQ135" s="122"/>
      <c r="BR135" s="122"/>
      <c r="BS135" s="122"/>
      <c r="BT135" s="122"/>
      <c r="BU135" s="122"/>
      <c r="BV135" s="122"/>
      <c r="BW135" s="122"/>
      <c r="BX135" s="122"/>
      <c r="BY135" s="122"/>
      <c r="BZ135" s="122"/>
      <c r="CA135" s="122"/>
      <c r="CB135" s="122"/>
      <c r="CC135" s="122"/>
      <c r="CD135" s="122"/>
      <c r="CE135" s="122"/>
      <c r="CF135" s="122"/>
      <c r="CG135" s="122"/>
      <c r="CH135" s="122"/>
      <c r="CI135" s="122"/>
      <c r="CJ135" s="122"/>
      <c r="CK135" s="122"/>
      <c r="CL135" s="122"/>
      <c r="CM135" s="122"/>
      <c r="CN135" s="122"/>
      <c r="CO135" s="122"/>
      <c r="CP135" s="122"/>
      <c r="CQ135" s="122"/>
      <c r="CR135" s="122"/>
    </row>
    <row r="136" spans="1:96">
      <c r="C136" s="135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22"/>
      <c r="AZ136" s="122"/>
      <c r="BA136" s="122"/>
      <c r="BB136" s="122"/>
      <c r="BC136" s="122"/>
      <c r="BD136" s="122"/>
      <c r="BE136" s="122"/>
      <c r="BF136" s="122"/>
      <c r="BG136" s="122"/>
      <c r="BH136" s="122"/>
      <c r="BI136" s="122"/>
      <c r="BJ136" s="122"/>
      <c r="BK136" s="122"/>
      <c r="BL136" s="122"/>
      <c r="BM136" s="122"/>
      <c r="BN136" s="122"/>
      <c r="BO136" s="122"/>
      <c r="BP136" s="122"/>
      <c r="BQ136" s="122"/>
      <c r="BR136" s="122"/>
      <c r="BS136" s="122"/>
      <c r="BT136" s="122"/>
      <c r="BU136" s="122"/>
      <c r="BV136" s="122"/>
      <c r="BW136" s="122"/>
      <c r="BX136" s="122"/>
      <c r="BY136" s="122"/>
      <c r="BZ136" s="122"/>
      <c r="CA136" s="122"/>
      <c r="CB136" s="122"/>
      <c r="CC136" s="122"/>
      <c r="CD136" s="122"/>
      <c r="CE136" s="122"/>
      <c r="CF136" s="122"/>
      <c r="CG136" s="122"/>
      <c r="CH136" s="122"/>
      <c r="CI136" s="122"/>
      <c r="CJ136" s="122"/>
      <c r="CK136" s="122"/>
      <c r="CL136" s="122"/>
      <c r="CM136" s="122"/>
      <c r="CN136" s="122"/>
      <c r="CO136" s="122"/>
      <c r="CP136" s="122"/>
      <c r="CQ136" s="122"/>
      <c r="CR136" s="122"/>
    </row>
    <row r="137" spans="1:96">
      <c r="C137" s="135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22"/>
      <c r="BD137" s="122"/>
      <c r="BE137" s="122"/>
      <c r="BF137" s="122"/>
      <c r="BG137" s="122"/>
      <c r="BH137" s="122"/>
      <c r="BI137" s="122"/>
      <c r="BJ137" s="122"/>
      <c r="BK137" s="122"/>
      <c r="BL137" s="122"/>
      <c r="BM137" s="122"/>
      <c r="BN137" s="122"/>
      <c r="BO137" s="122"/>
      <c r="BP137" s="122"/>
      <c r="BQ137" s="122"/>
      <c r="BR137" s="122"/>
      <c r="BS137" s="122"/>
      <c r="BT137" s="122"/>
      <c r="BU137" s="122"/>
      <c r="BV137" s="122"/>
      <c r="BW137" s="122"/>
      <c r="BX137" s="122"/>
      <c r="BY137" s="122"/>
      <c r="BZ137" s="122"/>
      <c r="CA137" s="122"/>
      <c r="CB137" s="122"/>
      <c r="CC137" s="122"/>
      <c r="CD137" s="122"/>
      <c r="CE137" s="122"/>
      <c r="CF137" s="122"/>
      <c r="CG137" s="122"/>
      <c r="CH137" s="122"/>
      <c r="CI137" s="122"/>
      <c r="CJ137" s="122"/>
      <c r="CK137" s="122"/>
      <c r="CL137" s="122"/>
      <c r="CM137" s="122"/>
      <c r="CN137" s="122"/>
      <c r="CO137" s="122"/>
      <c r="CP137" s="122"/>
      <c r="CQ137" s="122"/>
      <c r="CR137" s="122"/>
    </row>
    <row r="138" spans="1:96">
      <c r="C138" s="135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22"/>
      <c r="AY138" s="122"/>
      <c r="AZ138" s="122"/>
      <c r="BA138" s="122"/>
      <c r="BB138" s="122"/>
      <c r="BC138" s="122"/>
      <c r="BD138" s="122"/>
      <c r="BE138" s="122"/>
      <c r="BF138" s="122"/>
      <c r="BG138" s="122"/>
      <c r="BH138" s="122"/>
      <c r="BI138" s="122"/>
      <c r="BJ138" s="122"/>
      <c r="BK138" s="122"/>
      <c r="BL138" s="122"/>
      <c r="BM138" s="122"/>
      <c r="BN138" s="122"/>
      <c r="BO138" s="122"/>
      <c r="BP138" s="122"/>
      <c r="BQ138" s="122"/>
      <c r="BR138" s="122"/>
      <c r="BS138" s="122"/>
      <c r="BT138" s="122"/>
      <c r="BU138" s="122"/>
      <c r="BV138" s="122"/>
      <c r="BW138" s="122"/>
      <c r="BX138" s="122"/>
      <c r="BY138" s="122"/>
      <c r="BZ138" s="122"/>
      <c r="CA138" s="122"/>
      <c r="CB138" s="122"/>
      <c r="CC138" s="122"/>
      <c r="CD138" s="122"/>
      <c r="CE138" s="122"/>
      <c r="CF138" s="122"/>
      <c r="CG138" s="122"/>
      <c r="CH138" s="122"/>
      <c r="CI138" s="122"/>
      <c r="CJ138" s="122"/>
      <c r="CK138" s="122"/>
      <c r="CL138" s="122"/>
      <c r="CM138" s="122"/>
      <c r="CN138" s="122"/>
      <c r="CO138" s="122"/>
      <c r="CP138" s="122"/>
      <c r="CQ138" s="122"/>
      <c r="CR138" s="122"/>
    </row>
    <row r="139" spans="1:96">
      <c r="C139" s="135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22"/>
      <c r="AZ139" s="122"/>
      <c r="BA139" s="122"/>
      <c r="BB139" s="122"/>
      <c r="BC139" s="122"/>
      <c r="BD139" s="122"/>
      <c r="BE139" s="122"/>
      <c r="BF139" s="122"/>
      <c r="BG139" s="122"/>
      <c r="BH139" s="122"/>
      <c r="BI139" s="122"/>
      <c r="BJ139" s="122"/>
      <c r="BK139" s="122"/>
      <c r="BL139" s="122"/>
      <c r="BM139" s="122"/>
      <c r="BN139" s="122"/>
      <c r="BO139" s="122"/>
      <c r="BP139" s="122"/>
      <c r="BQ139" s="122"/>
      <c r="BR139" s="122"/>
      <c r="BS139" s="122"/>
      <c r="BT139" s="122"/>
      <c r="BU139" s="122"/>
      <c r="BV139" s="122"/>
      <c r="BW139" s="122"/>
      <c r="BX139" s="122"/>
      <c r="BY139" s="122"/>
      <c r="BZ139" s="122"/>
      <c r="CA139" s="122"/>
      <c r="CB139" s="122"/>
      <c r="CC139" s="122"/>
      <c r="CD139" s="122"/>
      <c r="CE139" s="122"/>
      <c r="CF139" s="122"/>
      <c r="CG139" s="122"/>
      <c r="CH139" s="122"/>
      <c r="CI139" s="122"/>
      <c r="CJ139" s="122"/>
      <c r="CK139" s="122"/>
      <c r="CL139" s="122"/>
      <c r="CM139" s="122"/>
      <c r="CN139" s="122"/>
      <c r="CO139" s="122"/>
      <c r="CP139" s="122"/>
      <c r="CQ139" s="122"/>
      <c r="CR139" s="122"/>
    </row>
    <row r="140" spans="1:96">
      <c r="C140" s="135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  <c r="AV140" s="122"/>
      <c r="AW140" s="122"/>
      <c r="AX140" s="122"/>
      <c r="AY140" s="122"/>
      <c r="AZ140" s="122"/>
      <c r="BA140" s="122"/>
      <c r="BB140" s="122"/>
      <c r="BC140" s="122"/>
      <c r="BD140" s="122"/>
      <c r="BE140" s="122"/>
      <c r="BF140" s="122"/>
      <c r="BG140" s="122"/>
      <c r="BH140" s="122"/>
      <c r="BI140" s="122"/>
      <c r="BJ140" s="122"/>
      <c r="BK140" s="122"/>
      <c r="BL140" s="122"/>
      <c r="BM140" s="122"/>
      <c r="BN140" s="122"/>
      <c r="BO140" s="122"/>
      <c r="BP140" s="122"/>
      <c r="BQ140" s="122"/>
      <c r="BR140" s="122"/>
      <c r="BS140" s="122"/>
      <c r="BT140" s="122"/>
      <c r="BU140" s="122"/>
      <c r="BV140" s="122"/>
      <c r="BW140" s="122"/>
      <c r="BX140" s="122"/>
      <c r="BY140" s="122"/>
      <c r="BZ140" s="122"/>
      <c r="CA140" s="122"/>
      <c r="CB140" s="122"/>
      <c r="CC140" s="122"/>
      <c r="CD140" s="122"/>
      <c r="CE140" s="122"/>
      <c r="CF140" s="122"/>
      <c r="CG140" s="122"/>
      <c r="CH140" s="122"/>
      <c r="CI140" s="122"/>
      <c r="CJ140" s="122"/>
      <c r="CK140" s="122"/>
      <c r="CL140" s="122"/>
      <c r="CM140" s="122"/>
      <c r="CN140" s="122"/>
      <c r="CO140" s="122"/>
      <c r="CP140" s="122"/>
      <c r="CQ140" s="122"/>
      <c r="CR140" s="122"/>
    </row>
    <row r="141" spans="1:96">
      <c r="C141" s="135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  <c r="AU141" s="122"/>
      <c r="AV141" s="122"/>
      <c r="AW141" s="122"/>
      <c r="AX141" s="122"/>
      <c r="AY141" s="122"/>
      <c r="AZ141" s="122"/>
      <c r="BA141" s="122"/>
      <c r="BB141" s="122"/>
      <c r="BC141" s="122"/>
      <c r="BD141" s="122"/>
      <c r="BE141" s="122"/>
      <c r="BF141" s="122"/>
      <c r="BG141" s="122"/>
      <c r="BH141" s="122"/>
      <c r="BI141" s="122"/>
      <c r="BJ141" s="122"/>
      <c r="BK141" s="122"/>
      <c r="BL141" s="122"/>
      <c r="BM141" s="122"/>
      <c r="BN141" s="122"/>
      <c r="BO141" s="122"/>
      <c r="BP141" s="122"/>
      <c r="BQ141" s="122"/>
      <c r="BR141" s="122"/>
      <c r="BS141" s="122"/>
      <c r="BT141" s="122"/>
      <c r="BU141" s="122"/>
      <c r="BV141" s="122"/>
      <c r="BW141" s="122"/>
      <c r="BX141" s="122"/>
      <c r="BY141" s="122"/>
      <c r="BZ141" s="122"/>
      <c r="CA141" s="122"/>
      <c r="CB141" s="122"/>
      <c r="CC141" s="122"/>
      <c r="CD141" s="122"/>
      <c r="CE141" s="122"/>
      <c r="CF141" s="122"/>
      <c r="CG141" s="122"/>
      <c r="CH141" s="122"/>
      <c r="CI141" s="122"/>
      <c r="CJ141" s="122"/>
      <c r="CK141" s="122"/>
      <c r="CL141" s="122"/>
      <c r="CM141" s="122"/>
      <c r="CN141" s="122"/>
      <c r="CO141" s="122"/>
      <c r="CP141" s="122"/>
      <c r="CQ141" s="122"/>
      <c r="CR141" s="122"/>
    </row>
    <row r="142" spans="1:96">
      <c r="C142" s="135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22"/>
      <c r="BD142" s="122"/>
      <c r="BE142" s="122"/>
      <c r="BF142" s="122"/>
      <c r="BG142" s="122"/>
      <c r="BH142" s="122"/>
      <c r="BI142" s="122"/>
      <c r="BJ142" s="122"/>
      <c r="BK142" s="122"/>
      <c r="BL142" s="122"/>
      <c r="BM142" s="122"/>
      <c r="BN142" s="122"/>
      <c r="BO142" s="122"/>
      <c r="BP142" s="122"/>
      <c r="BQ142" s="122"/>
      <c r="BR142" s="122"/>
      <c r="BS142" s="122"/>
      <c r="BT142" s="122"/>
      <c r="BU142" s="122"/>
      <c r="BV142" s="122"/>
      <c r="BW142" s="122"/>
      <c r="BX142" s="122"/>
      <c r="BY142" s="122"/>
      <c r="BZ142" s="122"/>
      <c r="CA142" s="122"/>
      <c r="CB142" s="122"/>
      <c r="CC142" s="122"/>
      <c r="CD142" s="122"/>
      <c r="CE142" s="122"/>
      <c r="CF142" s="122"/>
      <c r="CG142" s="122"/>
      <c r="CH142" s="122"/>
      <c r="CI142" s="122"/>
      <c r="CJ142" s="122"/>
      <c r="CK142" s="122"/>
      <c r="CL142" s="122"/>
      <c r="CM142" s="122"/>
      <c r="CN142" s="122"/>
      <c r="CO142" s="122"/>
      <c r="CP142" s="122"/>
      <c r="CQ142" s="122"/>
      <c r="CR142" s="122"/>
    </row>
    <row r="143" spans="1:96">
      <c r="C143" s="135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</row>
    <row r="144" spans="1:96">
      <c r="C144" s="135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122"/>
      <c r="AU144" s="122"/>
      <c r="AV144" s="122"/>
      <c r="AW144" s="122"/>
      <c r="AX144" s="122"/>
      <c r="AY144" s="122"/>
      <c r="AZ144" s="122"/>
      <c r="BA144" s="122"/>
      <c r="BB144" s="122"/>
      <c r="BC144" s="122"/>
      <c r="BD144" s="122"/>
      <c r="BE144" s="122"/>
      <c r="BF144" s="122"/>
      <c r="BG144" s="122"/>
      <c r="BH144" s="122"/>
      <c r="BI144" s="122"/>
      <c r="BJ144" s="122"/>
      <c r="BK144" s="122"/>
      <c r="BL144" s="122"/>
      <c r="BM144" s="122"/>
      <c r="BN144" s="122"/>
      <c r="BO144" s="122"/>
      <c r="BP144" s="122"/>
      <c r="BQ144" s="122"/>
      <c r="BR144" s="122"/>
      <c r="BS144" s="122"/>
      <c r="BT144" s="122"/>
      <c r="BU144" s="122"/>
      <c r="BV144" s="122"/>
      <c r="BW144" s="122"/>
      <c r="BX144" s="122"/>
      <c r="BY144" s="122"/>
      <c r="BZ144" s="122"/>
      <c r="CA144" s="122"/>
      <c r="CB144" s="122"/>
      <c r="CC144" s="122"/>
      <c r="CD144" s="122"/>
      <c r="CE144" s="122"/>
      <c r="CF144" s="122"/>
      <c r="CG144" s="122"/>
      <c r="CH144" s="122"/>
      <c r="CI144" s="122"/>
      <c r="CJ144" s="122"/>
      <c r="CK144" s="122"/>
      <c r="CL144" s="122"/>
      <c r="CM144" s="122"/>
      <c r="CN144" s="122"/>
      <c r="CO144" s="122"/>
      <c r="CP144" s="122"/>
      <c r="CQ144" s="122"/>
      <c r="CR144" s="122"/>
    </row>
    <row r="145" spans="3:96">
      <c r="C145" s="135"/>
      <c r="AI145" s="122"/>
      <c r="AJ145" s="122"/>
      <c r="AK145" s="122"/>
      <c r="AL145" s="122"/>
      <c r="AM145" s="122"/>
      <c r="AN145" s="122"/>
      <c r="AO145" s="122"/>
      <c r="AP145" s="122"/>
      <c r="AQ145" s="122"/>
      <c r="AR145" s="122"/>
      <c r="AS145" s="122"/>
      <c r="AT145" s="122"/>
      <c r="AU145" s="122"/>
      <c r="AV145" s="122"/>
      <c r="AW145" s="122"/>
      <c r="AX145" s="122"/>
      <c r="AY145" s="122"/>
      <c r="AZ145" s="122"/>
      <c r="BA145" s="122"/>
      <c r="BB145" s="122"/>
      <c r="BC145" s="122"/>
      <c r="BD145" s="122"/>
      <c r="BE145" s="122"/>
      <c r="BF145" s="122"/>
      <c r="BG145" s="122"/>
      <c r="BH145" s="122"/>
      <c r="BI145" s="122"/>
      <c r="BJ145" s="122"/>
      <c r="BK145" s="122"/>
      <c r="BL145" s="122"/>
      <c r="BM145" s="122"/>
      <c r="BN145" s="122"/>
      <c r="BO145" s="122"/>
      <c r="BP145" s="122"/>
      <c r="BQ145" s="122"/>
      <c r="BR145" s="122"/>
      <c r="BS145" s="122"/>
      <c r="BT145" s="122"/>
      <c r="BU145" s="122"/>
      <c r="BV145" s="122"/>
      <c r="BW145" s="122"/>
      <c r="BX145" s="122"/>
      <c r="BY145" s="122"/>
      <c r="BZ145" s="122"/>
      <c r="CA145" s="122"/>
      <c r="CB145" s="122"/>
      <c r="CC145" s="122"/>
      <c r="CD145" s="122"/>
      <c r="CE145" s="122"/>
      <c r="CF145" s="122"/>
      <c r="CG145" s="122"/>
      <c r="CH145" s="122"/>
      <c r="CI145" s="122"/>
      <c r="CJ145" s="122"/>
      <c r="CK145" s="122"/>
      <c r="CL145" s="122"/>
      <c r="CM145" s="122"/>
      <c r="CN145" s="122"/>
      <c r="CO145" s="122"/>
      <c r="CP145" s="122"/>
      <c r="CQ145" s="122"/>
      <c r="CR145" s="122"/>
    </row>
    <row r="146" spans="3:96">
      <c r="C146" s="135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122"/>
      <c r="AU146" s="122"/>
      <c r="AV146" s="122"/>
      <c r="AW146" s="122"/>
      <c r="AX146" s="122"/>
      <c r="AY146" s="122"/>
      <c r="AZ146" s="122"/>
      <c r="BA146" s="122"/>
      <c r="BB146" s="122"/>
      <c r="BC146" s="122"/>
      <c r="BD146" s="122"/>
      <c r="BE146" s="122"/>
      <c r="BF146" s="122"/>
      <c r="BG146" s="122"/>
      <c r="BH146" s="122"/>
      <c r="BI146" s="122"/>
      <c r="BJ146" s="122"/>
      <c r="BK146" s="122"/>
      <c r="BL146" s="122"/>
      <c r="BM146" s="122"/>
      <c r="BN146" s="122"/>
      <c r="BO146" s="122"/>
      <c r="BP146" s="122"/>
      <c r="BQ146" s="122"/>
      <c r="BR146" s="122"/>
      <c r="BS146" s="122"/>
      <c r="BT146" s="122"/>
      <c r="BU146" s="122"/>
      <c r="BV146" s="122"/>
      <c r="BW146" s="122"/>
      <c r="BX146" s="122"/>
      <c r="BY146" s="122"/>
      <c r="BZ146" s="122"/>
      <c r="CA146" s="122"/>
      <c r="CB146" s="122"/>
      <c r="CC146" s="122"/>
      <c r="CD146" s="122"/>
      <c r="CE146" s="122"/>
      <c r="CF146" s="122"/>
      <c r="CG146" s="122"/>
      <c r="CH146" s="122"/>
      <c r="CI146" s="122"/>
      <c r="CJ146" s="122"/>
      <c r="CK146" s="122"/>
      <c r="CL146" s="122"/>
      <c r="CM146" s="122"/>
      <c r="CN146" s="122"/>
      <c r="CO146" s="122"/>
      <c r="CP146" s="122"/>
      <c r="CQ146" s="122"/>
      <c r="CR146" s="122"/>
    </row>
    <row r="147" spans="3:96">
      <c r="C147" s="135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22"/>
      <c r="AZ147" s="122"/>
      <c r="BA147" s="122"/>
      <c r="BB147" s="122"/>
      <c r="BC147" s="122"/>
      <c r="BD147" s="122"/>
      <c r="BE147" s="122"/>
      <c r="BF147" s="122"/>
      <c r="BG147" s="122"/>
      <c r="BH147" s="122"/>
      <c r="BI147" s="122"/>
      <c r="BJ147" s="122"/>
      <c r="BK147" s="122"/>
      <c r="BL147" s="122"/>
      <c r="BM147" s="122"/>
      <c r="BN147" s="122"/>
      <c r="BO147" s="122"/>
      <c r="BP147" s="122"/>
      <c r="BQ147" s="122"/>
      <c r="BR147" s="122"/>
      <c r="BS147" s="122"/>
      <c r="BT147" s="122"/>
      <c r="BU147" s="122"/>
      <c r="BV147" s="122"/>
      <c r="BW147" s="122"/>
      <c r="BX147" s="122"/>
      <c r="BY147" s="122"/>
      <c r="BZ147" s="122"/>
      <c r="CA147" s="122"/>
      <c r="CB147" s="122"/>
      <c r="CC147" s="122"/>
      <c r="CD147" s="122"/>
      <c r="CE147" s="122"/>
      <c r="CF147" s="122"/>
      <c r="CG147" s="122"/>
      <c r="CH147" s="122"/>
      <c r="CI147" s="122"/>
      <c r="CJ147" s="122"/>
      <c r="CK147" s="122"/>
      <c r="CL147" s="122"/>
      <c r="CM147" s="122"/>
      <c r="CN147" s="122"/>
      <c r="CO147" s="122"/>
      <c r="CP147" s="122"/>
      <c r="CQ147" s="122"/>
      <c r="CR147" s="122"/>
    </row>
    <row r="148" spans="3:96">
      <c r="C148" s="135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122"/>
      <c r="AU148" s="122"/>
      <c r="AV148" s="122"/>
      <c r="AW148" s="122"/>
      <c r="AX148" s="122"/>
      <c r="AY148" s="122"/>
      <c r="AZ148" s="122"/>
      <c r="BA148" s="122"/>
      <c r="BB148" s="122"/>
      <c r="BC148" s="122"/>
      <c r="BD148" s="122"/>
      <c r="BE148" s="122"/>
      <c r="BF148" s="122"/>
      <c r="BG148" s="122"/>
      <c r="BH148" s="122"/>
      <c r="BI148" s="122"/>
      <c r="BJ148" s="122"/>
      <c r="BK148" s="122"/>
      <c r="BL148" s="122"/>
      <c r="BM148" s="122"/>
      <c r="BN148" s="122"/>
      <c r="BO148" s="122"/>
      <c r="BP148" s="122"/>
      <c r="BQ148" s="122"/>
      <c r="BR148" s="122"/>
      <c r="BS148" s="122"/>
      <c r="BT148" s="122"/>
      <c r="BU148" s="122"/>
      <c r="BV148" s="122"/>
      <c r="BW148" s="122"/>
      <c r="BX148" s="122"/>
      <c r="BY148" s="122"/>
      <c r="BZ148" s="122"/>
      <c r="CA148" s="122"/>
      <c r="CB148" s="122"/>
      <c r="CC148" s="122"/>
      <c r="CD148" s="122"/>
      <c r="CE148" s="122"/>
      <c r="CF148" s="122"/>
      <c r="CG148" s="122"/>
      <c r="CH148" s="122"/>
      <c r="CI148" s="122"/>
      <c r="CJ148" s="122"/>
      <c r="CK148" s="122"/>
      <c r="CL148" s="122"/>
      <c r="CM148" s="122"/>
      <c r="CN148" s="122"/>
      <c r="CO148" s="122"/>
      <c r="CP148" s="122"/>
      <c r="CQ148" s="122"/>
      <c r="CR148" s="122"/>
    </row>
    <row r="149" spans="3:96">
      <c r="C149" s="135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22"/>
      <c r="AY149" s="122"/>
      <c r="AZ149" s="122"/>
      <c r="BA149" s="122"/>
      <c r="BB149" s="122"/>
      <c r="BC149" s="122"/>
      <c r="BD149" s="122"/>
      <c r="BE149" s="122"/>
      <c r="BF149" s="122"/>
      <c r="BG149" s="122"/>
      <c r="BH149" s="122"/>
      <c r="BI149" s="122"/>
      <c r="BJ149" s="122"/>
      <c r="BK149" s="122"/>
      <c r="BL149" s="122"/>
      <c r="BM149" s="122"/>
      <c r="BN149" s="122"/>
      <c r="BO149" s="122"/>
      <c r="BP149" s="122"/>
      <c r="BQ149" s="122"/>
      <c r="BR149" s="122"/>
      <c r="BS149" s="122"/>
      <c r="BT149" s="122"/>
      <c r="BU149" s="122"/>
      <c r="BV149" s="122"/>
      <c r="BW149" s="122"/>
      <c r="BX149" s="122"/>
      <c r="BY149" s="122"/>
      <c r="BZ149" s="122"/>
      <c r="CA149" s="122"/>
      <c r="CB149" s="122"/>
      <c r="CC149" s="122"/>
      <c r="CD149" s="122"/>
      <c r="CE149" s="122"/>
      <c r="CF149" s="122"/>
      <c r="CG149" s="122"/>
      <c r="CH149" s="122"/>
      <c r="CI149" s="122"/>
      <c r="CJ149" s="122"/>
      <c r="CK149" s="122"/>
      <c r="CL149" s="122"/>
      <c r="CM149" s="122"/>
      <c r="CN149" s="122"/>
      <c r="CO149" s="122"/>
      <c r="CP149" s="122"/>
      <c r="CQ149" s="122"/>
      <c r="CR149" s="122"/>
    </row>
    <row r="150" spans="3:96">
      <c r="C150" s="135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122"/>
      <c r="AU150" s="122"/>
      <c r="AV150" s="122"/>
      <c r="AW150" s="122"/>
      <c r="AX150" s="122"/>
      <c r="AY150" s="122"/>
      <c r="AZ150" s="122"/>
      <c r="BA150" s="122"/>
      <c r="BB150" s="122"/>
      <c r="BC150" s="122"/>
      <c r="BD150" s="122"/>
      <c r="BE150" s="122"/>
      <c r="BF150" s="122"/>
      <c r="BG150" s="122"/>
      <c r="BH150" s="122"/>
      <c r="BI150" s="122"/>
      <c r="BJ150" s="122"/>
      <c r="BK150" s="122"/>
      <c r="BL150" s="122"/>
      <c r="BM150" s="122"/>
      <c r="BN150" s="122"/>
      <c r="BO150" s="122"/>
      <c r="BP150" s="122"/>
      <c r="BQ150" s="122"/>
      <c r="BR150" s="122"/>
      <c r="BS150" s="122"/>
      <c r="BT150" s="122"/>
      <c r="BU150" s="122"/>
      <c r="BV150" s="122"/>
      <c r="BW150" s="122"/>
      <c r="BX150" s="122"/>
      <c r="BY150" s="122"/>
      <c r="BZ150" s="122"/>
      <c r="CA150" s="122"/>
      <c r="CB150" s="122"/>
      <c r="CC150" s="122"/>
      <c r="CD150" s="122"/>
      <c r="CE150" s="122"/>
      <c r="CF150" s="122"/>
      <c r="CG150" s="122"/>
      <c r="CH150" s="122"/>
      <c r="CI150" s="122"/>
      <c r="CJ150" s="122"/>
      <c r="CK150" s="122"/>
      <c r="CL150" s="122"/>
      <c r="CM150" s="122"/>
      <c r="CN150" s="122"/>
      <c r="CO150" s="122"/>
      <c r="CP150" s="122"/>
      <c r="CQ150" s="122"/>
      <c r="CR150" s="122"/>
    </row>
    <row r="151" spans="3:96">
      <c r="C151" s="135"/>
      <c r="AI151" s="122"/>
      <c r="AJ151" s="122"/>
      <c r="AK151" s="122"/>
      <c r="AL151" s="122"/>
      <c r="AM151" s="122"/>
      <c r="AN151" s="122"/>
      <c r="AO151" s="122"/>
      <c r="AP151" s="122"/>
      <c r="AQ151" s="122"/>
      <c r="AR151" s="122"/>
      <c r="AS151" s="122"/>
      <c r="AT151" s="122"/>
      <c r="AU151" s="122"/>
      <c r="AV151" s="122"/>
      <c r="AW151" s="122"/>
      <c r="AX151" s="122"/>
      <c r="AY151" s="122"/>
      <c r="AZ151" s="122"/>
      <c r="BA151" s="122"/>
      <c r="BB151" s="122"/>
      <c r="BC151" s="122"/>
      <c r="BD151" s="122"/>
      <c r="BE151" s="122"/>
      <c r="BF151" s="122"/>
      <c r="BG151" s="122"/>
      <c r="BH151" s="122"/>
      <c r="BI151" s="122"/>
      <c r="BJ151" s="122"/>
      <c r="BK151" s="122"/>
      <c r="BL151" s="122"/>
      <c r="BM151" s="122"/>
      <c r="BN151" s="122"/>
      <c r="BO151" s="122"/>
      <c r="BP151" s="122"/>
      <c r="BQ151" s="122"/>
      <c r="BR151" s="122"/>
      <c r="BS151" s="122"/>
      <c r="BT151" s="122"/>
      <c r="BU151" s="122"/>
      <c r="BV151" s="122"/>
      <c r="BW151" s="122"/>
      <c r="BX151" s="122"/>
      <c r="BY151" s="122"/>
      <c r="BZ151" s="122"/>
      <c r="CA151" s="122"/>
      <c r="CB151" s="122"/>
      <c r="CC151" s="122"/>
      <c r="CD151" s="122"/>
      <c r="CE151" s="122"/>
      <c r="CF151" s="122"/>
      <c r="CG151" s="122"/>
      <c r="CH151" s="122"/>
      <c r="CI151" s="122"/>
      <c r="CJ151" s="122"/>
      <c r="CK151" s="122"/>
      <c r="CL151" s="122"/>
      <c r="CM151" s="122"/>
      <c r="CN151" s="122"/>
      <c r="CO151" s="122"/>
      <c r="CP151" s="122"/>
      <c r="CQ151" s="122"/>
      <c r="CR151" s="122"/>
    </row>
    <row r="152" spans="3:96">
      <c r="C152" s="135"/>
      <c r="AI152" s="122"/>
      <c r="AJ152" s="122"/>
      <c r="AK152" s="122"/>
      <c r="AL152" s="122"/>
      <c r="AM152" s="122"/>
      <c r="AN152" s="122"/>
      <c r="AO152" s="122"/>
      <c r="AP152" s="122"/>
      <c r="AQ152" s="122"/>
      <c r="AR152" s="122"/>
      <c r="AS152" s="122"/>
      <c r="AT152" s="122"/>
      <c r="AU152" s="122"/>
      <c r="AV152" s="122"/>
      <c r="AW152" s="122"/>
      <c r="AX152" s="122"/>
      <c r="AY152" s="122"/>
      <c r="AZ152" s="122"/>
      <c r="BA152" s="122"/>
      <c r="BB152" s="122"/>
      <c r="BC152" s="122"/>
      <c r="BD152" s="122"/>
      <c r="BE152" s="122"/>
      <c r="BF152" s="122"/>
      <c r="BG152" s="122"/>
      <c r="BH152" s="122"/>
      <c r="BI152" s="122"/>
      <c r="BJ152" s="122"/>
      <c r="BK152" s="122"/>
      <c r="BL152" s="122"/>
      <c r="BM152" s="122"/>
      <c r="BN152" s="122"/>
      <c r="BO152" s="122"/>
      <c r="BP152" s="122"/>
      <c r="BQ152" s="122"/>
      <c r="BR152" s="122"/>
      <c r="BS152" s="122"/>
      <c r="BT152" s="122"/>
      <c r="BU152" s="122"/>
      <c r="BV152" s="122"/>
      <c r="BW152" s="122"/>
      <c r="BX152" s="122"/>
      <c r="BY152" s="122"/>
      <c r="BZ152" s="122"/>
      <c r="CA152" s="122"/>
      <c r="CB152" s="122"/>
      <c r="CC152" s="122"/>
      <c r="CD152" s="122"/>
      <c r="CE152" s="122"/>
      <c r="CF152" s="122"/>
      <c r="CG152" s="122"/>
      <c r="CH152" s="122"/>
      <c r="CI152" s="122"/>
      <c r="CJ152" s="122"/>
      <c r="CK152" s="122"/>
      <c r="CL152" s="122"/>
      <c r="CM152" s="122"/>
      <c r="CN152" s="122"/>
      <c r="CO152" s="122"/>
      <c r="CP152" s="122"/>
      <c r="CQ152" s="122"/>
      <c r="CR152" s="122"/>
    </row>
    <row r="153" spans="3:96">
      <c r="C153" s="135"/>
      <c r="AI153" s="122"/>
      <c r="AJ153" s="122"/>
      <c r="AK153" s="122"/>
      <c r="AL153" s="122"/>
      <c r="AM153" s="122"/>
      <c r="AN153" s="122"/>
      <c r="AO153" s="122"/>
      <c r="AP153" s="122"/>
      <c r="AQ153" s="122"/>
      <c r="AR153" s="122"/>
      <c r="AS153" s="122"/>
      <c r="AT153" s="122"/>
      <c r="AU153" s="122"/>
      <c r="AV153" s="122"/>
      <c r="AW153" s="122"/>
      <c r="AX153" s="122"/>
      <c r="AY153" s="122"/>
      <c r="AZ153" s="122"/>
      <c r="BA153" s="122"/>
      <c r="BB153" s="122"/>
      <c r="BC153" s="122"/>
      <c r="BD153" s="122"/>
      <c r="BE153" s="122"/>
      <c r="BF153" s="122"/>
      <c r="BG153" s="122"/>
      <c r="BH153" s="122"/>
      <c r="BI153" s="122"/>
      <c r="BJ153" s="122"/>
      <c r="BK153" s="122"/>
      <c r="BL153" s="122"/>
      <c r="BM153" s="122"/>
      <c r="BN153" s="122"/>
      <c r="BO153" s="122"/>
      <c r="BP153" s="122"/>
      <c r="BQ153" s="122"/>
      <c r="BR153" s="122"/>
      <c r="BS153" s="122"/>
      <c r="BT153" s="122"/>
      <c r="BU153" s="122"/>
      <c r="BV153" s="122"/>
      <c r="BW153" s="122"/>
      <c r="BX153" s="122"/>
      <c r="BY153" s="122"/>
      <c r="BZ153" s="122"/>
      <c r="CA153" s="122"/>
      <c r="CB153" s="122"/>
      <c r="CC153" s="122"/>
      <c r="CD153" s="122"/>
      <c r="CE153" s="122"/>
      <c r="CF153" s="122"/>
      <c r="CG153" s="122"/>
      <c r="CH153" s="122"/>
      <c r="CI153" s="122"/>
      <c r="CJ153" s="122"/>
      <c r="CK153" s="122"/>
      <c r="CL153" s="122"/>
      <c r="CM153" s="122"/>
      <c r="CN153" s="122"/>
      <c r="CO153" s="122"/>
      <c r="CP153" s="122"/>
      <c r="CQ153" s="122"/>
      <c r="CR153" s="122"/>
    </row>
    <row r="154" spans="3:96">
      <c r="C154" s="135"/>
      <c r="AI154" s="122"/>
      <c r="AJ154" s="122"/>
      <c r="AK154" s="122"/>
      <c r="AL154" s="122"/>
      <c r="AM154" s="122"/>
      <c r="AN154" s="122"/>
      <c r="AO154" s="122"/>
      <c r="AP154" s="122"/>
      <c r="AQ154" s="122"/>
      <c r="AR154" s="122"/>
      <c r="AS154" s="122"/>
      <c r="AT154" s="122"/>
      <c r="AU154" s="122"/>
      <c r="AV154" s="122"/>
      <c r="AW154" s="122"/>
      <c r="AX154" s="122"/>
      <c r="AY154" s="122"/>
      <c r="AZ154" s="122"/>
      <c r="BA154" s="122"/>
      <c r="BB154" s="122"/>
      <c r="BC154" s="122"/>
      <c r="BD154" s="122"/>
      <c r="BE154" s="122"/>
      <c r="BF154" s="122"/>
      <c r="BG154" s="122"/>
      <c r="BH154" s="122"/>
      <c r="BI154" s="122"/>
      <c r="BJ154" s="122"/>
      <c r="BK154" s="122"/>
      <c r="BL154" s="122"/>
      <c r="BM154" s="122"/>
      <c r="BN154" s="122"/>
      <c r="BO154" s="122"/>
      <c r="BP154" s="122"/>
      <c r="BQ154" s="122"/>
      <c r="BR154" s="122"/>
      <c r="BS154" s="122"/>
      <c r="BT154" s="122"/>
      <c r="BU154" s="122"/>
      <c r="BV154" s="122"/>
      <c r="BW154" s="122"/>
      <c r="BX154" s="122"/>
      <c r="BY154" s="122"/>
      <c r="BZ154" s="122"/>
      <c r="CA154" s="122"/>
      <c r="CB154" s="122"/>
      <c r="CC154" s="122"/>
      <c r="CD154" s="122"/>
      <c r="CE154" s="122"/>
      <c r="CF154" s="122"/>
      <c r="CG154" s="122"/>
      <c r="CH154" s="122"/>
      <c r="CI154" s="122"/>
      <c r="CJ154" s="122"/>
      <c r="CK154" s="122"/>
      <c r="CL154" s="122"/>
      <c r="CM154" s="122"/>
      <c r="CN154" s="122"/>
      <c r="CO154" s="122"/>
      <c r="CP154" s="122"/>
      <c r="CQ154" s="122"/>
      <c r="CR154" s="122"/>
    </row>
    <row r="155" spans="3:96">
      <c r="C155" s="135"/>
      <c r="AI155" s="122"/>
      <c r="AJ155" s="122"/>
      <c r="AK155" s="122"/>
      <c r="AL155" s="122"/>
      <c r="AM155" s="122"/>
      <c r="AN155" s="122"/>
      <c r="AO155" s="122"/>
      <c r="AP155" s="122"/>
      <c r="AQ155" s="122"/>
      <c r="AR155" s="122"/>
      <c r="AS155" s="122"/>
      <c r="AT155" s="122"/>
      <c r="AU155" s="122"/>
      <c r="AV155" s="122"/>
      <c r="AW155" s="122"/>
      <c r="AX155" s="122"/>
      <c r="AY155" s="122"/>
      <c r="AZ155" s="122"/>
      <c r="BA155" s="122"/>
      <c r="BB155" s="122"/>
      <c r="BC155" s="122"/>
      <c r="BD155" s="122"/>
      <c r="BE155" s="122"/>
      <c r="BF155" s="122"/>
      <c r="BG155" s="122"/>
      <c r="BH155" s="122"/>
      <c r="BI155" s="122"/>
      <c r="BJ155" s="122"/>
      <c r="BK155" s="122"/>
      <c r="BL155" s="122"/>
      <c r="BM155" s="122"/>
      <c r="BN155" s="122"/>
      <c r="BO155" s="122"/>
      <c r="BP155" s="122"/>
      <c r="BQ155" s="122"/>
      <c r="BR155" s="122"/>
      <c r="BS155" s="122"/>
      <c r="BT155" s="122"/>
      <c r="BU155" s="122"/>
      <c r="BV155" s="122"/>
      <c r="BW155" s="122"/>
      <c r="BX155" s="122"/>
      <c r="BY155" s="122"/>
      <c r="BZ155" s="122"/>
      <c r="CA155" s="122"/>
      <c r="CB155" s="122"/>
      <c r="CC155" s="122"/>
      <c r="CD155" s="122"/>
      <c r="CE155" s="122"/>
      <c r="CF155" s="122"/>
      <c r="CG155" s="122"/>
      <c r="CH155" s="122"/>
      <c r="CI155" s="122"/>
      <c r="CJ155" s="122"/>
      <c r="CK155" s="122"/>
      <c r="CL155" s="122"/>
      <c r="CM155" s="122"/>
      <c r="CN155" s="122"/>
      <c r="CO155" s="122"/>
      <c r="CP155" s="122"/>
      <c r="CQ155" s="122"/>
      <c r="CR155" s="122"/>
    </row>
    <row r="156" spans="3:96">
      <c r="C156" s="135"/>
      <c r="AI156" s="122"/>
      <c r="AJ156" s="122"/>
      <c r="AK156" s="122"/>
      <c r="AL156" s="122"/>
      <c r="AM156" s="122"/>
      <c r="AN156" s="122"/>
      <c r="AO156" s="122"/>
      <c r="AP156" s="122"/>
      <c r="AQ156" s="122"/>
      <c r="AR156" s="122"/>
      <c r="AS156" s="122"/>
      <c r="AT156" s="122"/>
      <c r="AU156" s="122"/>
      <c r="AV156" s="122"/>
      <c r="AW156" s="122"/>
      <c r="AX156" s="122"/>
      <c r="AY156" s="122"/>
      <c r="AZ156" s="122"/>
      <c r="BA156" s="122"/>
      <c r="BB156" s="122"/>
      <c r="BC156" s="122"/>
      <c r="BD156" s="122"/>
      <c r="BE156" s="122"/>
      <c r="BF156" s="122"/>
      <c r="BG156" s="122"/>
      <c r="BH156" s="122"/>
      <c r="BI156" s="122"/>
      <c r="BJ156" s="122"/>
      <c r="BK156" s="122"/>
      <c r="BL156" s="122"/>
      <c r="BM156" s="122"/>
      <c r="BN156" s="122"/>
      <c r="BO156" s="122"/>
      <c r="BP156" s="122"/>
      <c r="BQ156" s="122"/>
      <c r="BR156" s="122"/>
      <c r="BS156" s="122"/>
      <c r="BT156" s="122"/>
      <c r="BU156" s="122"/>
      <c r="BV156" s="122"/>
      <c r="BW156" s="122"/>
      <c r="BX156" s="122"/>
      <c r="BY156" s="122"/>
      <c r="BZ156" s="122"/>
      <c r="CA156" s="122"/>
      <c r="CB156" s="122"/>
      <c r="CC156" s="122"/>
      <c r="CD156" s="122"/>
      <c r="CE156" s="122"/>
      <c r="CF156" s="122"/>
      <c r="CG156" s="122"/>
      <c r="CH156" s="122"/>
      <c r="CI156" s="122"/>
      <c r="CJ156" s="122"/>
      <c r="CK156" s="122"/>
      <c r="CL156" s="122"/>
      <c r="CM156" s="122"/>
      <c r="CN156" s="122"/>
      <c r="CO156" s="122"/>
      <c r="CP156" s="122"/>
      <c r="CQ156" s="122"/>
      <c r="CR156" s="122"/>
    </row>
    <row r="157" spans="3:96">
      <c r="C157" s="135"/>
      <c r="AI157" s="122"/>
      <c r="AJ157" s="122"/>
      <c r="AK157" s="122"/>
      <c r="AL157" s="122"/>
      <c r="AM157" s="122"/>
      <c r="AN157" s="122"/>
      <c r="AO157" s="122"/>
      <c r="AP157" s="122"/>
      <c r="AQ157" s="122"/>
      <c r="AR157" s="122"/>
      <c r="AS157" s="122"/>
      <c r="AT157" s="122"/>
      <c r="AU157" s="122"/>
      <c r="AV157" s="122"/>
      <c r="AW157" s="122"/>
      <c r="AX157" s="122"/>
      <c r="AY157" s="122"/>
      <c r="AZ157" s="122"/>
      <c r="BA157" s="122"/>
      <c r="BB157" s="122"/>
      <c r="BC157" s="122"/>
      <c r="BD157" s="122"/>
      <c r="BE157" s="122"/>
      <c r="BF157" s="122"/>
      <c r="BG157" s="122"/>
      <c r="BH157" s="122"/>
      <c r="BI157" s="122"/>
      <c r="BJ157" s="122"/>
      <c r="BK157" s="122"/>
      <c r="BL157" s="122"/>
      <c r="BM157" s="122"/>
      <c r="BN157" s="122"/>
      <c r="BO157" s="122"/>
      <c r="BP157" s="122"/>
      <c r="BQ157" s="122"/>
      <c r="BR157" s="122"/>
      <c r="BS157" s="122"/>
      <c r="BT157" s="122"/>
      <c r="BU157" s="122"/>
      <c r="BV157" s="122"/>
      <c r="BW157" s="122"/>
      <c r="BX157" s="122"/>
      <c r="BY157" s="122"/>
      <c r="BZ157" s="122"/>
      <c r="CA157" s="122"/>
      <c r="CB157" s="122"/>
      <c r="CC157" s="122"/>
      <c r="CD157" s="122"/>
      <c r="CE157" s="122"/>
      <c r="CF157" s="122"/>
      <c r="CG157" s="122"/>
      <c r="CH157" s="122"/>
      <c r="CI157" s="122"/>
      <c r="CJ157" s="122"/>
      <c r="CK157" s="122"/>
      <c r="CL157" s="122"/>
      <c r="CM157" s="122"/>
      <c r="CN157" s="122"/>
      <c r="CO157" s="122"/>
      <c r="CP157" s="122"/>
      <c r="CQ157" s="122"/>
      <c r="CR157" s="122"/>
    </row>
    <row r="158" spans="3:96">
      <c r="C158" s="135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122"/>
      <c r="AS158" s="122"/>
      <c r="AT158" s="122"/>
      <c r="AU158" s="122"/>
      <c r="AV158" s="122"/>
      <c r="AW158" s="122"/>
      <c r="AX158" s="122"/>
      <c r="AY158" s="122"/>
      <c r="AZ158" s="122"/>
      <c r="BA158" s="122"/>
      <c r="BB158" s="122"/>
      <c r="BC158" s="122"/>
      <c r="BD158" s="122"/>
      <c r="BE158" s="122"/>
      <c r="BF158" s="122"/>
      <c r="BG158" s="122"/>
      <c r="BH158" s="122"/>
      <c r="BI158" s="122"/>
      <c r="BJ158" s="122"/>
      <c r="BK158" s="122"/>
      <c r="BL158" s="122"/>
      <c r="BM158" s="122"/>
      <c r="BN158" s="122"/>
      <c r="BO158" s="122"/>
      <c r="BP158" s="122"/>
      <c r="BQ158" s="122"/>
      <c r="BR158" s="122"/>
      <c r="BS158" s="122"/>
      <c r="BT158" s="122"/>
      <c r="BU158" s="122"/>
      <c r="BV158" s="122"/>
      <c r="BW158" s="122"/>
      <c r="BX158" s="122"/>
      <c r="BY158" s="122"/>
      <c r="BZ158" s="122"/>
      <c r="CA158" s="122"/>
      <c r="CB158" s="122"/>
      <c r="CC158" s="122"/>
      <c r="CD158" s="122"/>
      <c r="CE158" s="122"/>
      <c r="CF158" s="122"/>
      <c r="CG158" s="122"/>
      <c r="CH158" s="122"/>
      <c r="CI158" s="122"/>
      <c r="CJ158" s="122"/>
      <c r="CK158" s="122"/>
      <c r="CL158" s="122"/>
      <c r="CM158" s="122"/>
      <c r="CN158" s="122"/>
      <c r="CO158" s="122"/>
      <c r="CP158" s="122"/>
      <c r="CQ158" s="122"/>
      <c r="CR158" s="122"/>
    </row>
    <row r="159" spans="3:96">
      <c r="C159" s="135"/>
      <c r="AI159" s="122"/>
      <c r="AJ159" s="122"/>
      <c r="AK159" s="122"/>
      <c r="AL159" s="122"/>
      <c r="AM159" s="122"/>
      <c r="AN159" s="122"/>
      <c r="AO159" s="122"/>
      <c r="AP159" s="122"/>
      <c r="AQ159" s="122"/>
      <c r="AR159" s="122"/>
      <c r="AS159" s="122"/>
      <c r="AT159" s="122"/>
      <c r="AU159" s="122"/>
      <c r="AV159" s="122"/>
      <c r="AW159" s="122"/>
      <c r="AX159" s="122"/>
      <c r="AY159" s="122"/>
      <c r="AZ159" s="122"/>
      <c r="BA159" s="122"/>
      <c r="BB159" s="122"/>
      <c r="BC159" s="122"/>
      <c r="BD159" s="122"/>
      <c r="BE159" s="122"/>
      <c r="BF159" s="122"/>
      <c r="BG159" s="122"/>
      <c r="BH159" s="122"/>
      <c r="BI159" s="122"/>
      <c r="BJ159" s="122"/>
      <c r="BK159" s="122"/>
      <c r="BL159" s="122"/>
      <c r="BM159" s="122"/>
      <c r="BN159" s="122"/>
      <c r="BO159" s="122"/>
      <c r="BP159" s="122"/>
      <c r="BQ159" s="122"/>
      <c r="BR159" s="122"/>
      <c r="BS159" s="122"/>
      <c r="BT159" s="122"/>
      <c r="BU159" s="122"/>
      <c r="BV159" s="122"/>
      <c r="BW159" s="122"/>
      <c r="BX159" s="122"/>
      <c r="BY159" s="122"/>
      <c r="BZ159" s="122"/>
      <c r="CA159" s="122"/>
      <c r="CB159" s="122"/>
      <c r="CC159" s="122"/>
      <c r="CD159" s="122"/>
      <c r="CE159" s="122"/>
      <c r="CF159" s="122"/>
      <c r="CG159" s="122"/>
      <c r="CH159" s="122"/>
      <c r="CI159" s="122"/>
      <c r="CJ159" s="122"/>
      <c r="CK159" s="122"/>
      <c r="CL159" s="122"/>
      <c r="CM159" s="122"/>
      <c r="CN159" s="122"/>
      <c r="CO159" s="122"/>
      <c r="CP159" s="122"/>
      <c r="CQ159" s="122"/>
      <c r="CR159" s="122"/>
    </row>
    <row r="160" spans="3:96">
      <c r="C160" s="135"/>
      <c r="AI160" s="122"/>
      <c r="AJ160" s="122"/>
      <c r="AK160" s="122"/>
      <c r="AL160" s="122"/>
      <c r="AM160" s="122"/>
      <c r="AN160" s="122"/>
      <c r="AO160" s="122"/>
      <c r="AP160" s="122"/>
      <c r="AQ160" s="122"/>
      <c r="AR160" s="122"/>
      <c r="AS160" s="122"/>
      <c r="AT160" s="122"/>
      <c r="AU160" s="122"/>
      <c r="AV160" s="122"/>
      <c r="AW160" s="122"/>
      <c r="AX160" s="122"/>
      <c r="AY160" s="122"/>
      <c r="AZ160" s="122"/>
      <c r="BA160" s="122"/>
      <c r="BB160" s="122"/>
      <c r="BC160" s="122"/>
      <c r="BD160" s="122"/>
      <c r="BE160" s="122"/>
      <c r="BF160" s="122"/>
      <c r="BG160" s="122"/>
      <c r="BH160" s="122"/>
      <c r="BI160" s="122"/>
      <c r="BJ160" s="122"/>
      <c r="BK160" s="122"/>
      <c r="BL160" s="122"/>
      <c r="BM160" s="122"/>
      <c r="BN160" s="122"/>
      <c r="BO160" s="122"/>
      <c r="BP160" s="122"/>
      <c r="BQ160" s="122"/>
      <c r="BR160" s="122"/>
      <c r="BS160" s="122"/>
      <c r="BT160" s="122"/>
      <c r="BU160" s="122"/>
      <c r="BV160" s="122"/>
      <c r="BW160" s="122"/>
      <c r="BX160" s="122"/>
      <c r="BY160" s="122"/>
      <c r="BZ160" s="122"/>
      <c r="CA160" s="122"/>
      <c r="CB160" s="122"/>
      <c r="CC160" s="122"/>
      <c r="CD160" s="122"/>
      <c r="CE160" s="122"/>
      <c r="CF160" s="122"/>
      <c r="CG160" s="122"/>
      <c r="CH160" s="122"/>
      <c r="CI160" s="122"/>
      <c r="CJ160" s="122"/>
      <c r="CK160" s="122"/>
      <c r="CL160" s="122"/>
      <c r="CM160" s="122"/>
      <c r="CN160" s="122"/>
      <c r="CO160" s="122"/>
      <c r="CP160" s="122"/>
      <c r="CQ160" s="122"/>
      <c r="CR160" s="122"/>
    </row>
    <row r="161" spans="3:96">
      <c r="C161" s="135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22"/>
      <c r="BO161" s="122"/>
      <c r="BP161" s="122"/>
      <c r="BQ161" s="122"/>
      <c r="BR161" s="122"/>
      <c r="BS161" s="122"/>
      <c r="BT161" s="122"/>
      <c r="BU161" s="122"/>
      <c r="BV161" s="122"/>
      <c r="BW161" s="122"/>
      <c r="BX161" s="122"/>
      <c r="BY161" s="122"/>
      <c r="BZ161" s="122"/>
      <c r="CA161" s="122"/>
      <c r="CB161" s="122"/>
      <c r="CC161" s="122"/>
      <c r="CD161" s="122"/>
      <c r="CE161" s="122"/>
      <c r="CF161" s="122"/>
      <c r="CG161" s="122"/>
      <c r="CH161" s="122"/>
      <c r="CI161" s="122"/>
      <c r="CJ161" s="122"/>
      <c r="CK161" s="122"/>
      <c r="CL161" s="122"/>
      <c r="CM161" s="122"/>
      <c r="CN161" s="122"/>
      <c r="CO161" s="122"/>
      <c r="CP161" s="122"/>
      <c r="CQ161" s="122"/>
      <c r="CR161" s="122"/>
    </row>
    <row r="162" spans="3:96">
      <c r="C162" s="135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22"/>
      <c r="BO162" s="122"/>
      <c r="BP162" s="122"/>
      <c r="BQ162" s="122"/>
      <c r="BR162" s="122"/>
      <c r="BS162" s="122"/>
      <c r="BT162" s="122"/>
      <c r="BU162" s="122"/>
      <c r="BV162" s="122"/>
      <c r="BW162" s="122"/>
      <c r="BX162" s="122"/>
      <c r="BY162" s="122"/>
      <c r="BZ162" s="122"/>
      <c r="CA162" s="122"/>
      <c r="CB162" s="122"/>
      <c r="CC162" s="122"/>
      <c r="CD162" s="122"/>
      <c r="CE162" s="122"/>
      <c r="CF162" s="122"/>
      <c r="CG162" s="122"/>
      <c r="CH162" s="122"/>
      <c r="CI162" s="122"/>
      <c r="CJ162" s="122"/>
      <c r="CK162" s="122"/>
      <c r="CL162" s="122"/>
      <c r="CM162" s="122"/>
      <c r="CN162" s="122"/>
      <c r="CO162" s="122"/>
      <c r="CP162" s="122"/>
      <c r="CQ162" s="122"/>
      <c r="CR162" s="122"/>
    </row>
    <row r="163" spans="3:96">
      <c r="C163" s="135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22"/>
      <c r="BO163" s="122"/>
      <c r="BP163" s="122"/>
      <c r="BQ163" s="122"/>
      <c r="BR163" s="122"/>
      <c r="BS163" s="122"/>
      <c r="BT163" s="122"/>
      <c r="BU163" s="122"/>
      <c r="BV163" s="122"/>
      <c r="BW163" s="122"/>
      <c r="BX163" s="122"/>
      <c r="BY163" s="122"/>
      <c r="BZ163" s="122"/>
      <c r="CA163" s="122"/>
      <c r="CB163" s="122"/>
      <c r="CC163" s="122"/>
      <c r="CD163" s="122"/>
      <c r="CE163" s="122"/>
      <c r="CF163" s="122"/>
      <c r="CG163" s="122"/>
      <c r="CH163" s="122"/>
      <c r="CI163" s="122"/>
      <c r="CJ163" s="122"/>
      <c r="CK163" s="122"/>
      <c r="CL163" s="122"/>
      <c r="CM163" s="122"/>
      <c r="CN163" s="122"/>
      <c r="CO163" s="122"/>
      <c r="CP163" s="122"/>
      <c r="CQ163" s="122"/>
      <c r="CR163" s="122"/>
    </row>
    <row r="164" spans="3:96">
      <c r="C164" s="135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22"/>
      <c r="BO164" s="122"/>
      <c r="BP164" s="122"/>
      <c r="BQ164" s="122"/>
      <c r="BR164" s="122"/>
      <c r="BS164" s="122"/>
      <c r="BT164" s="122"/>
      <c r="BU164" s="122"/>
      <c r="BV164" s="122"/>
      <c r="BW164" s="122"/>
      <c r="BX164" s="122"/>
      <c r="BY164" s="122"/>
      <c r="BZ164" s="122"/>
      <c r="CA164" s="122"/>
      <c r="CB164" s="122"/>
      <c r="CC164" s="122"/>
      <c r="CD164" s="122"/>
      <c r="CE164" s="122"/>
      <c r="CF164" s="122"/>
      <c r="CG164" s="122"/>
      <c r="CH164" s="122"/>
      <c r="CI164" s="122"/>
      <c r="CJ164" s="122"/>
      <c r="CK164" s="122"/>
      <c r="CL164" s="122"/>
      <c r="CM164" s="122"/>
      <c r="CN164" s="122"/>
      <c r="CO164" s="122"/>
      <c r="CP164" s="122"/>
      <c r="CQ164" s="122"/>
      <c r="CR164" s="122"/>
    </row>
    <row r="165" spans="3:96">
      <c r="C165" s="135"/>
      <c r="AI165" s="122"/>
      <c r="AJ165" s="122"/>
      <c r="AK165" s="122"/>
      <c r="AL165" s="122"/>
      <c r="AM165" s="122"/>
      <c r="AN165" s="122"/>
      <c r="AO165" s="122"/>
      <c r="AP165" s="122"/>
      <c r="AQ165" s="122"/>
      <c r="AR165" s="122"/>
      <c r="AS165" s="122"/>
      <c r="AT165" s="122"/>
      <c r="AU165" s="122"/>
      <c r="AV165" s="122"/>
      <c r="AW165" s="122"/>
      <c r="AX165" s="122"/>
      <c r="AY165" s="122"/>
      <c r="AZ165" s="122"/>
      <c r="BA165" s="122"/>
      <c r="BB165" s="122"/>
      <c r="BC165" s="122"/>
      <c r="BD165" s="122"/>
      <c r="BE165" s="122"/>
      <c r="BF165" s="122"/>
      <c r="BG165" s="122"/>
      <c r="BH165" s="122"/>
      <c r="BI165" s="122"/>
      <c r="BJ165" s="122"/>
      <c r="BK165" s="122"/>
      <c r="BL165" s="122"/>
      <c r="BM165" s="122"/>
      <c r="BN165" s="122"/>
      <c r="BO165" s="122"/>
      <c r="BP165" s="122"/>
      <c r="BQ165" s="122"/>
      <c r="BR165" s="122"/>
      <c r="BS165" s="122"/>
      <c r="BT165" s="122"/>
      <c r="BU165" s="122"/>
      <c r="BV165" s="122"/>
      <c r="BW165" s="122"/>
      <c r="BX165" s="122"/>
      <c r="BY165" s="122"/>
      <c r="BZ165" s="122"/>
      <c r="CA165" s="122"/>
      <c r="CB165" s="122"/>
      <c r="CC165" s="122"/>
      <c r="CD165" s="122"/>
      <c r="CE165" s="122"/>
      <c r="CF165" s="122"/>
      <c r="CG165" s="122"/>
      <c r="CH165" s="122"/>
      <c r="CI165" s="122"/>
      <c r="CJ165" s="122"/>
      <c r="CK165" s="122"/>
      <c r="CL165" s="122"/>
      <c r="CM165" s="122"/>
      <c r="CN165" s="122"/>
      <c r="CO165" s="122"/>
      <c r="CP165" s="122"/>
      <c r="CQ165" s="122"/>
      <c r="CR165" s="122"/>
    </row>
    <row r="166" spans="3:96">
      <c r="C166" s="135"/>
      <c r="AI166" s="122"/>
      <c r="AJ166" s="122"/>
      <c r="AK166" s="122"/>
      <c r="AL166" s="122"/>
      <c r="AM166" s="122"/>
      <c r="AN166" s="122"/>
      <c r="AO166" s="122"/>
      <c r="AP166" s="122"/>
      <c r="AQ166" s="122"/>
      <c r="AR166" s="122"/>
      <c r="AS166" s="122"/>
      <c r="AT166" s="122"/>
      <c r="AU166" s="122"/>
      <c r="AV166" s="122"/>
      <c r="AW166" s="122"/>
      <c r="AX166" s="122"/>
      <c r="AY166" s="122"/>
      <c r="AZ166" s="122"/>
      <c r="BA166" s="122"/>
      <c r="BB166" s="122"/>
      <c r="BC166" s="122"/>
      <c r="BD166" s="122"/>
      <c r="BE166" s="122"/>
      <c r="BF166" s="122"/>
      <c r="BG166" s="122"/>
      <c r="BH166" s="122"/>
      <c r="BI166" s="122"/>
      <c r="BJ166" s="122"/>
      <c r="BK166" s="122"/>
      <c r="BL166" s="122"/>
      <c r="BM166" s="122"/>
      <c r="BN166" s="122"/>
      <c r="BO166" s="122"/>
      <c r="BP166" s="122"/>
      <c r="BQ166" s="122"/>
      <c r="BR166" s="122"/>
      <c r="BS166" s="122"/>
      <c r="BT166" s="122"/>
      <c r="BU166" s="122"/>
      <c r="BV166" s="122"/>
      <c r="BW166" s="122"/>
      <c r="BX166" s="122"/>
      <c r="BY166" s="122"/>
      <c r="BZ166" s="122"/>
      <c r="CA166" s="122"/>
      <c r="CB166" s="122"/>
      <c r="CC166" s="122"/>
      <c r="CD166" s="122"/>
      <c r="CE166" s="122"/>
      <c r="CF166" s="122"/>
      <c r="CG166" s="122"/>
      <c r="CH166" s="122"/>
      <c r="CI166" s="122"/>
      <c r="CJ166" s="122"/>
      <c r="CK166" s="122"/>
      <c r="CL166" s="122"/>
      <c r="CM166" s="122"/>
      <c r="CN166" s="122"/>
      <c r="CO166" s="122"/>
      <c r="CP166" s="122"/>
      <c r="CQ166" s="122"/>
      <c r="CR166" s="122"/>
    </row>
    <row r="167" spans="3:96">
      <c r="C167" s="135"/>
      <c r="AI167" s="122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22"/>
      <c r="AT167" s="122"/>
      <c r="AU167" s="122"/>
      <c r="AV167" s="122"/>
      <c r="AW167" s="122"/>
      <c r="AX167" s="122"/>
      <c r="AY167" s="122"/>
      <c r="AZ167" s="122"/>
      <c r="BA167" s="122"/>
      <c r="BB167" s="122"/>
      <c r="BC167" s="122"/>
      <c r="BD167" s="122"/>
      <c r="BE167" s="122"/>
      <c r="BF167" s="122"/>
      <c r="BG167" s="122"/>
      <c r="BH167" s="122"/>
      <c r="BI167" s="122"/>
      <c r="BJ167" s="122"/>
      <c r="BK167" s="122"/>
      <c r="BL167" s="122"/>
      <c r="BM167" s="122"/>
      <c r="BN167" s="122"/>
      <c r="BO167" s="122"/>
      <c r="BP167" s="122"/>
      <c r="BQ167" s="122"/>
      <c r="BR167" s="122"/>
      <c r="BS167" s="122"/>
      <c r="BT167" s="122"/>
      <c r="BU167" s="122"/>
      <c r="BV167" s="122"/>
      <c r="BW167" s="122"/>
      <c r="BX167" s="122"/>
      <c r="BY167" s="122"/>
      <c r="BZ167" s="122"/>
      <c r="CA167" s="122"/>
      <c r="CB167" s="122"/>
      <c r="CC167" s="122"/>
      <c r="CD167" s="122"/>
      <c r="CE167" s="122"/>
      <c r="CF167" s="122"/>
      <c r="CG167" s="122"/>
      <c r="CH167" s="122"/>
      <c r="CI167" s="122"/>
      <c r="CJ167" s="122"/>
      <c r="CK167" s="122"/>
      <c r="CL167" s="122"/>
      <c r="CM167" s="122"/>
      <c r="CN167" s="122"/>
      <c r="CO167" s="122"/>
      <c r="CP167" s="122"/>
      <c r="CQ167" s="122"/>
      <c r="CR167" s="122"/>
    </row>
    <row r="168" spans="3:96">
      <c r="C168" s="135"/>
      <c r="AI168" s="122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  <c r="AU168" s="122"/>
      <c r="AV168" s="122"/>
      <c r="AW168" s="122"/>
      <c r="AX168" s="122"/>
      <c r="AY168" s="122"/>
      <c r="AZ168" s="122"/>
      <c r="BA168" s="122"/>
      <c r="BB168" s="122"/>
      <c r="BC168" s="122"/>
      <c r="BD168" s="122"/>
      <c r="BE168" s="122"/>
      <c r="BF168" s="122"/>
      <c r="BG168" s="122"/>
      <c r="BH168" s="122"/>
      <c r="BI168" s="122"/>
      <c r="BJ168" s="122"/>
      <c r="BK168" s="122"/>
      <c r="BL168" s="122"/>
      <c r="BM168" s="122"/>
      <c r="BN168" s="122"/>
      <c r="BO168" s="122"/>
      <c r="BP168" s="122"/>
      <c r="BQ168" s="122"/>
      <c r="BR168" s="122"/>
      <c r="BS168" s="122"/>
      <c r="BT168" s="122"/>
      <c r="BU168" s="122"/>
      <c r="BV168" s="122"/>
      <c r="BW168" s="122"/>
      <c r="BX168" s="122"/>
      <c r="BY168" s="122"/>
      <c r="BZ168" s="122"/>
      <c r="CA168" s="122"/>
      <c r="CB168" s="122"/>
      <c r="CC168" s="122"/>
      <c r="CD168" s="122"/>
      <c r="CE168" s="122"/>
      <c r="CF168" s="122"/>
      <c r="CG168" s="122"/>
      <c r="CH168" s="122"/>
      <c r="CI168" s="122"/>
      <c r="CJ168" s="122"/>
      <c r="CK168" s="122"/>
      <c r="CL168" s="122"/>
      <c r="CM168" s="122"/>
      <c r="CN168" s="122"/>
      <c r="CO168" s="122"/>
      <c r="CP168" s="122"/>
      <c r="CQ168" s="122"/>
      <c r="CR168" s="122"/>
    </row>
    <row r="169" spans="3:96">
      <c r="C169" s="135"/>
      <c r="AI169" s="12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122"/>
      <c r="AU169" s="122"/>
      <c r="AV169" s="122"/>
      <c r="AW169" s="122"/>
      <c r="AX169" s="122"/>
      <c r="AY169" s="122"/>
      <c r="AZ169" s="122"/>
      <c r="BA169" s="122"/>
      <c r="BB169" s="122"/>
      <c r="BC169" s="122"/>
      <c r="BD169" s="122"/>
      <c r="BE169" s="122"/>
      <c r="BF169" s="122"/>
      <c r="BG169" s="122"/>
      <c r="BH169" s="122"/>
      <c r="BI169" s="122"/>
      <c r="BJ169" s="122"/>
      <c r="BK169" s="122"/>
      <c r="BL169" s="122"/>
      <c r="BM169" s="122"/>
      <c r="BN169" s="122"/>
      <c r="BO169" s="122"/>
      <c r="BP169" s="122"/>
      <c r="BQ169" s="122"/>
      <c r="BR169" s="122"/>
      <c r="BS169" s="122"/>
      <c r="BT169" s="122"/>
      <c r="BU169" s="122"/>
      <c r="BV169" s="122"/>
      <c r="BW169" s="122"/>
      <c r="BX169" s="122"/>
      <c r="BY169" s="122"/>
      <c r="BZ169" s="122"/>
      <c r="CA169" s="122"/>
      <c r="CB169" s="122"/>
      <c r="CC169" s="122"/>
      <c r="CD169" s="122"/>
      <c r="CE169" s="122"/>
      <c r="CF169" s="122"/>
      <c r="CG169" s="122"/>
      <c r="CH169" s="122"/>
      <c r="CI169" s="122"/>
      <c r="CJ169" s="122"/>
      <c r="CK169" s="122"/>
      <c r="CL169" s="122"/>
      <c r="CM169" s="122"/>
      <c r="CN169" s="122"/>
      <c r="CO169" s="122"/>
      <c r="CP169" s="122"/>
      <c r="CQ169" s="122"/>
      <c r="CR169" s="122"/>
    </row>
    <row r="170" spans="3:96">
      <c r="C170" s="135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  <c r="AV170" s="122"/>
      <c r="AW170" s="122"/>
      <c r="AX170" s="122"/>
      <c r="AY170" s="122"/>
      <c r="AZ170" s="122"/>
      <c r="BA170" s="122"/>
      <c r="BB170" s="122"/>
      <c r="BC170" s="122"/>
      <c r="BD170" s="122"/>
      <c r="BE170" s="122"/>
      <c r="BF170" s="122"/>
      <c r="BG170" s="122"/>
      <c r="BH170" s="122"/>
      <c r="BI170" s="122"/>
      <c r="BJ170" s="122"/>
      <c r="BK170" s="122"/>
      <c r="BL170" s="122"/>
      <c r="BM170" s="122"/>
      <c r="BN170" s="122"/>
      <c r="BO170" s="122"/>
      <c r="BP170" s="122"/>
      <c r="BQ170" s="122"/>
      <c r="BR170" s="122"/>
      <c r="BS170" s="122"/>
      <c r="BT170" s="122"/>
      <c r="BU170" s="122"/>
      <c r="BV170" s="122"/>
      <c r="BW170" s="122"/>
      <c r="BX170" s="122"/>
      <c r="BY170" s="122"/>
      <c r="BZ170" s="122"/>
      <c r="CA170" s="122"/>
      <c r="CB170" s="122"/>
      <c r="CC170" s="122"/>
      <c r="CD170" s="122"/>
      <c r="CE170" s="122"/>
      <c r="CF170" s="122"/>
      <c r="CG170" s="122"/>
      <c r="CH170" s="122"/>
      <c r="CI170" s="122"/>
      <c r="CJ170" s="122"/>
      <c r="CK170" s="122"/>
      <c r="CL170" s="122"/>
      <c r="CM170" s="122"/>
      <c r="CN170" s="122"/>
      <c r="CO170" s="122"/>
      <c r="CP170" s="122"/>
      <c r="CQ170" s="122"/>
      <c r="CR170" s="122"/>
    </row>
    <row r="171" spans="3:96">
      <c r="C171" s="135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  <c r="AV171" s="122"/>
      <c r="AW171" s="122"/>
      <c r="AX171" s="122"/>
      <c r="AY171" s="122"/>
      <c r="AZ171" s="122"/>
      <c r="BA171" s="122"/>
      <c r="BB171" s="122"/>
      <c r="BC171" s="122"/>
      <c r="BD171" s="122"/>
      <c r="BE171" s="122"/>
      <c r="BF171" s="122"/>
      <c r="BG171" s="122"/>
      <c r="BH171" s="122"/>
      <c r="BI171" s="122"/>
      <c r="BJ171" s="122"/>
      <c r="BK171" s="122"/>
      <c r="BL171" s="122"/>
      <c r="BM171" s="122"/>
      <c r="BN171" s="122"/>
      <c r="BO171" s="122"/>
      <c r="BP171" s="122"/>
      <c r="BQ171" s="122"/>
      <c r="BR171" s="122"/>
      <c r="BS171" s="122"/>
      <c r="BT171" s="122"/>
      <c r="BU171" s="122"/>
      <c r="BV171" s="122"/>
      <c r="BW171" s="122"/>
      <c r="BX171" s="122"/>
      <c r="BY171" s="122"/>
      <c r="BZ171" s="122"/>
      <c r="CA171" s="122"/>
      <c r="CB171" s="122"/>
      <c r="CC171" s="122"/>
      <c r="CD171" s="122"/>
      <c r="CE171" s="122"/>
      <c r="CF171" s="122"/>
      <c r="CG171" s="122"/>
      <c r="CH171" s="122"/>
      <c r="CI171" s="122"/>
      <c r="CJ171" s="122"/>
      <c r="CK171" s="122"/>
      <c r="CL171" s="122"/>
      <c r="CM171" s="122"/>
      <c r="CN171" s="122"/>
      <c r="CO171" s="122"/>
      <c r="CP171" s="122"/>
      <c r="CQ171" s="122"/>
      <c r="CR171" s="122"/>
    </row>
    <row r="172" spans="3:96">
      <c r="C172" s="135"/>
      <c r="AI172" s="122"/>
      <c r="AJ172" s="122"/>
      <c r="AK172" s="122"/>
      <c r="AL172" s="122"/>
      <c r="AM172" s="122"/>
      <c r="AN172" s="122"/>
      <c r="AO172" s="122"/>
      <c r="AP172" s="122"/>
      <c r="AQ172" s="122"/>
      <c r="AR172" s="122"/>
      <c r="AS172" s="122"/>
      <c r="AT172" s="122"/>
      <c r="AU172" s="122"/>
      <c r="AV172" s="122"/>
      <c r="AW172" s="122"/>
      <c r="AX172" s="122"/>
      <c r="AY172" s="122"/>
      <c r="AZ172" s="122"/>
      <c r="BA172" s="122"/>
      <c r="BB172" s="122"/>
      <c r="BC172" s="122"/>
      <c r="BD172" s="122"/>
      <c r="BE172" s="122"/>
      <c r="BF172" s="122"/>
      <c r="BG172" s="122"/>
      <c r="BH172" s="122"/>
      <c r="BI172" s="122"/>
      <c r="BJ172" s="122"/>
      <c r="BK172" s="122"/>
      <c r="BL172" s="122"/>
      <c r="BM172" s="122"/>
      <c r="BN172" s="122"/>
      <c r="BO172" s="122"/>
      <c r="BP172" s="122"/>
      <c r="BQ172" s="122"/>
      <c r="BR172" s="122"/>
      <c r="BS172" s="122"/>
      <c r="BT172" s="122"/>
      <c r="BU172" s="122"/>
      <c r="BV172" s="122"/>
      <c r="BW172" s="122"/>
      <c r="BX172" s="122"/>
      <c r="BY172" s="122"/>
      <c r="BZ172" s="122"/>
      <c r="CA172" s="122"/>
      <c r="CB172" s="122"/>
      <c r="CC172" s="122"/>
      <c r="CD172" s="122"/>
      <c r="CE172" s="122"/>
      <c r="CF172" s="122"/>
      <c r="CG172" s="122"/>
      <c r="CH172" s="122"/>
      <c r="CI172" s="122"/>
      <c r="CJ172" s="122"/>
      <c r="CK172" s="122"/>
      <c r="CL172" s="122"/>
      <c r="CM172" s="122"/>
      <c r="CN172" s="122"/>
      <c r="CO172" s="122"/>
      <c r="CP172" s="122"/>
      <c r="CQ172" s="122"/>
      <c r="CR172" s="122"/>
    </row>
    <row r="173" spans="3:96">
      <c r="C173" s="135"/>
    </row>
    <row r="174" spans="3:96">
      <c r="C174" s="135"/>
    </row>
    <row r="175" spans="3:96">
      <c r="C175" s="135"/>
    </row>
    <row r="176" spans="3:96">
      <c r="C176" s="135"/>
    </row>
    <row r="177" spans="3:3">
      <c r="C177" s="135"/>
    </row>
    <row r="178" spans="3:3">
      <c r="C178" s="135"/>
    </row>
    <row r="179" spans="3:3">
      <c r="C179" s="135"/>
    </row>
    <row r="180" spans="3:3">
      <c r="C180" s="135"/>
    </row>
    <row r="181" spans="3:3">
      <c r="C181" s="135"/>
    </row>
    <row r="182" spans="3:3">
      <c r="C182" s="135"/>
    </row>
    <row r="183" spans="3:3">
      <c r="C183" s="135"/>
    </row>
    <row r="184" spans="3:3">
      <c r="C184" s="135"/>
    </row>
    <row r="185" spans="3:3">
      <c r="C185" s="135"/>
    </row>
    <row r="186" spans="3:3">
      <c r="C186" s="135"/>
    </row>
    <row r="187" spans="3:3">
      <c r="C187" s="135"/>
    </row>
    <row r="188" spans="3:3">
      <c r="C188" s="135"/>
    </row>
    <row r="189" spans="3:3">
      <c r="C189" s="135"/>
    </row>
    <row r="190" spans="3:3">
      <c r="C190" s="135"/>
    </row>
    <row r="191" spans="3:3">
      <c r="C191" s="135"/>
    </row>
    <row r="192" spans="3:3">
      <c r="C192" s="135"/>
    </row>
    <row r="193" spans="3:3">
      <c r="C193" s="135"/>
    </row>
    <row r="194" spans="3:3">
      <c r="C194" s="135"/>
    </row>
    <row r="195" spans="3:3">
      <c r="C195" s="135"/>
    </row>
    <row r="196" spans="3:3">
      <c r="C196" s="135"/>
    </row>
    <row r="197" spans="3:3">
      <c r="C197" s="135"/>
    </row>
    <row r="198" spans="3:3">
      <c r="C198" s="135"/>
    </row>
  </sheetData>
  <sheetProtection formatCells="0" formatColumns="0" formatRows="0" sort="0" autoFilter="0" pivotTables="0"/>
  <mergeCells count="4">
    <mergeCell ref="C12:C13"/>
    <mergeCell ref="D9:E9"/>
    <mergeCell ref="D11:E11"/>
    <mergeCell ref="D12:E12"/>
  </mergeCells>
  <pageMargins left="0.70866141732283472" right="0.70866141732283472" top="0.99" bottom="0.74803149606299213" header="0.31496062992125984" footer="0.31496062992125984"/>
  <pageSetup scale="15" orientation="portrait" r:id="rId1"/>
  <rowBreaks count="1" manualBreakCount="1">
    <brk id="76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P730"/>
  <sheetViews>
    <sheetView tabSelected="1" topLeftCell="B1" zoomScaleNormal="100" workbookViewId="0">
      <pane ySplit="12" topLeftCell="A13" activePane="bottomLeft" state="frozen"/>
      <selection pane="bottomLeft" activeCell="H17" sqref="H17"/>
    </sheetView>
  </sheetViews>
  <sheetFormatPr defaultRowHeight="12.75"/>
  <cols>
    <col min="1" max="2" width="9.140625" style="105" customWidth="1"/>
    <col min="3" max="3" width="37.42578125" style="105" customWidth="1"/>
    <col min="4" max="6" width="10.7109375" style="104" customWidth="1"/>
    <col min="7" max="7" width="13.85546875" style="191" customWidth="1"/>
    <col min="8" max="9" width="48.28515625" style="104" customWidth="1"/>
    <col min="10" max="16" width="9.140625" style="104" customWidth="1"/>
    <col min="17" max="85" width="9.140625" style="105" customWidth="1"/>
    <col min="86" max="86" width="12.7109375" style="105" customWidth="1"/>
    <col min="87" max="87" width="11.85546875" style="105" customWidth="1"/>
    <col min="88" max="93" width="9.140625" style="105" customWidth="1"/>
    <col min="94" max="94" width="9.140625" style="105" hidden="1" customWidth="1"/>
    <col min="95" max="95" width="10" style="105" hidden="1" customWidth="1"/>
    <col min="96" max="100" width="9.140625" style="105" hidden="1" customWidth="1"/>
    <col min="101" max="134" width="9.140625" style="105" customWidth="1"/>
    <col min="135" max="135" width="9.140625" style="105"/>
    <col min="136" max="136" width="11" style="105" bestFit="1" customWidth="1"/>
    <col min="137" max="137" width="17.42578125" style="105" bestFit="1" customWidth="1"/>
    <col min="138" max="138" width="9.140625" style="105"/>
    <col min="139" max="141" width="9.140625" style="105" hidden="1" customWidth="1"/>
    <col min="142" max="142" width="17.42578125" style="156" hidden="1" customWidth="1"/>
    <col min="143" max="143" width="9.140625" style="105" hidden="1" customWidth="1"/>
    <col min="144" max="144" width="11.5703125" style="105" hidden="1" customWidth="1"/>
    <col min="145" max="146" width="9.140625" style="105" hidden="1" customWidth="1"/>
    <col min="147" max="157" width="0" style="105" hidden="1" customWidth="1"/>
    <col min="158" max="159" width="9.140625" style="105"/>
    <col min="160" max="160" width="0" style="105" hidden="1" customWidth="1"/>
    <col min="161" max="16384" width="9.140625" style="105"/>
  </cols>
  <sheetData>
    <row r="1" spans="1:198">
      <c r="A1" s="104"/>
      <c r="B1" s="104">
        <v>0</v>
      </c>
      <c r="C1" s="104"/>
    </row>
    <row r="2" spans="1:198" ht="15" customHeight="1">
      <c r="A2" s="104"/>
      <c r="B2" s="104"/>
      <c r="C2" s="157"/>
      <c r="D2" s="161"/>
      <c r="E2" s="161"/>
      <c r="F2" s="161"/>
    </row>
    <row r="3" spans="1:198">
      <c r="A3" s="104"/>
      <c r="B3" s="104"/>
      <c r="C3" s="104"/>
      <c r="D3" s="195"/>
      <c r="E3" s="195"/>
      <c r="F3" s="195"/>
      <c r="EL3" s="158"/>
    </row>
    <row r="4" spans="1:198">
      <c r="A4" s="104"/>
      <c r="B4" s="104"/>
      <c r="C4" s="106"/>
      <c r="D4" s="195"/>
      <c r="E4" s="195"/>
      <c r="F4" s="287"/>
      <c r="G4" s="186"/>
      <c r="H4" s="106"/>
      <c r="I4" s="106"/>
      <c r="J4" s="106"/>
      <c r="K4" s="106"/>
      <c r="L4" s="106"/>
      <c r="M4" s="106"/>
      <c r="N4" s="106"/>
      <c r="O4" s="106"/>
      <c r="P4" s="106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60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</row>
    <row r="5" spans="1:198">
      <c r="A5" s="104"/>
      <c r="B5" s="104"/>
      <c r="C5" s="298"/>
      <c r="D5" s="195"/>
      <c r="E5" s="195"/>
      <c r="F5" s="287"/>
      <c r="G5" s="186"/>
      <c r="H5" s="106"/>
      <c r="I5" s="106"/>
      <c r="J5" s="106"/>
      <c r="K5" s="106"/>
      <c r="L5" s="106"/>
      <c r="M5" s="106"/>
      <c r="N5" s="106"/>
      <c r="O5" s="106"/>
      <c r="P5" s="106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60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</row>
    <row r="6" spans="1:198">
      <c r="A6" s="104"/>
      <c r="B6" s="104"/>
      <c r="C6" s="104"/>
      <c r="D6" s="195"/>
      <c r="E6" s="195"/>
      <c r="F6" s="287"/>
      <c r="G6" s="186"/>
      <c r="H6" s="106"/>
      <c r="I6" s="106"/>
      <c r="J6" s="106"/>
      <c r="K6" s="106"/>
      <c r="L6" s="106"/>
      <c r="M6" s="106"/>
      <c r="N6" s="106"/>
      <c r="O6" s="106"/>
      <c r="P6" s="106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60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</row>
    <row r="7" spans="1:198">
      <c r="A7" s="104"/>
      <c r="B7" s="104"/>
      <c r="C7" s="104"/>
      <c r="D7" s="195"/>
      <c r="E7" s="195"/>
      <c r="F7" s="287"/>
      <c r="G7" s="186"/>
      <c r="H7" s="106"/>
      <c r="I7" s="106"/>
      <c r="J7" s="106"/>
      <c r="K7" s="106"/>
      <c r="L7" s="106"/>
      <c r="M7" s="106"/>
      <c r="N7" s="106"/>
      <c r="O7" s="106"/>
      <c r="P7" s="106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60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</row>
    <row r="8" spans="1:198" ht="13.5" thickBot="1">
      <c r="A8" s="104"/>
      <c r="B8" s="104"/>
      <c r="C8" s="104"/>
      <c r="D8" s="195"/>
      <c r="E8" s="195"/>
      <c r="F8" s="287"/>
      <c r="G8" s="186"/>
      <c r="H8" s="106"/>
      <c r="I8" s="106"/>
      <c r="J8" s="106"/>
      <c r="K8" s="106"/>
      <c r="L8" s="106"/>
      <c r="M8" s="106"/>
      <c r="N8" s="106"/>
      <c r="O8" s="106"/>
      <c r="P8" s="106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60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</row>
    <row r="9" spans="1:198" ht="16.5" customHeight="1" thickTop="1" thickBot="1">
      <c r="A9" s="104"/>
      <c r="B9" s="104"/>
      <c r="C9" s="196" t="str">
        <f>'Cental Budget_int'!C11</f>
        <v>GDP (mil. €)</v>
      </c>
      <c r="D9" s="342">
        <f>'Cental Budget_int'!D11</f>
        <v>4236500000</v>
      </c>
      <c r="E9" s="342">
        <f>'Cental Budget_int'!E11</f>
        <v>0</v>
      </c>
      <c r="F9" s="2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60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</row>
    <row r="10" spans="1:198" ht="16.5" customHeight="1" thickTop="1" thickBot="1">
      <c r="A10" s="104"/>
      <c r="B10" s="104"/>
      <c r="C10" s="197"/>
      <c r="D10" s="296"/>
      <c r="E10" s="296"/>
      <c r="F10" s="286"/>
      <c r="G10" s="186"/>
      <c r="H10" s="106"/>
      <c r="I10" s="106"/>
      <c r="J10" s="106"/>
      <c r="K10" s="106"/>
      <c r="L10" s="106"/>
      <c r="M10" s="106"/>
      <c r="N10" s="106"/>
      <c r="O10" s="106"/>
      <c r="P10" s="106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60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</row>
    <row r="11" spans="1:198" ht="17.25" customHeight="1" thickTop="1">
      <c r="A11" s="104"/>
      <c r="B11" s="162"/>
      <c r="C11" s="340" t="str">
        <f>IF(MasterSheet!$A$1=1,MasterSheet!B258,MasterSheet!B257)</f>
        <v>Public expenditure</v>
      </c>
      <c r="D11" s="343">
        <v>2017</v>
      </c>
      <c r="E11" s="343"/>
      <c r="F11" s="163"/>
      <c r="G11" s="186"/>
      <c r="H11" s="106"/>
      <c r="I11" s="106"/>
      <c r="J11" s="106"/>
      <c r="K11" s="106"/>
      <c r="L11" s="106"/>
      <c r="M11" s="106"/>
      <c r="N11" s="106"/>
      <c r="O11" s="106"/>
      <c r="P11" s="106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60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</row>
    <row r="12" spans="1:198" ht="16.5" customHeight="1" thickBot="1">
      <c r="A12" s="104"/>
      <c r="B12" s="104"/>
      <c r="C12" s="341"/>
      <c r="D12" s="164" t="s">
        <v>404</v>
      </c>
      <c r="E12" s="165" t="s">
        <v>150</v>
      </c>
      <c r="F12" s="166"/>
      <c r="G12" s="186"/>
      <c r="H12" s="346"/>
      <c r="I12" s="347"/>
      <c r="J12" s="347"/>
      <c r="K12" s="347"/>
      <c r="L12" s="347"/>
      <c r="M12" s="106"/>
      <c r="N12" s="106"/>
      <c r="O12" s="106"/>
      <c r="P12" s="106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60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</row>
    <row r="13" spans="1:198" ht="15" customHeight="1" thickTop="1" thickBot="1">
      <c r="A13" s="104"/>
      <c r="B13" s="104"/>
      <c r="C13" s="167" t="str">
        <f>IF(MasterSheet!$A$1=1,MasterSheet!C259,MasterSheet!B259)</f>
        <v>Current revenues</v>
      </c>
      <c r="D13" s="251">
        <f>+D14+D23+D28+D29+D30+D31+D32</f>
        <v>1785392407.1100001</v>
      </c>
      <c r="E13" s="270">
        <f>+D13/D$9*100</f>
        <v>42.14309942428892</v>
      </c>
      <c r="F13" s="168"/>
      <c r="G13" s="186"/>
      <c r="H13" s="134"/>
      <c r="I13" s="106"/>
      <c r="J13" s="106"/>
      <c r="K13" s="106"/>
      <c r="L13" s="106"/>
      <c r="M13" s="106"/>
      <c r="N13" s="106"/>
      <c r="O13" s="106"/>
      <c r="P13" s="106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69"/>
      <c r="EC13" s="121"/>
      <c r="ED13" s="121"/>
      <c r="EE13" s="121"/>
      <c r="EF13" s="121"/>
      <c r="EG13" s="121"/>
      <c r="EH13" s="121"/>
      <c r="EI13" s="121"/>
      <c r="EJ13" s="121"/>
      <c r="EK13" s="121"/>
      <c r="EL13" s="160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</row>
    <row r="14" spans="1:198" ht="15" customHeight="1" thickTop="1">
      <c r="A14" s="104"/>
      <c r="B14" s="104"/>
      <c r="C14" s="170" t="str">
        <f>IF(MasterSheet!$A$1=1,MasterSheet!C260,MasterSheet!B260)</f>
        <v>Taxes</v>
      </c>
      <c r="D14" s="252">
        <f>SUM(D15:D22)</f>
        <v>1104352042.8699999</v>
      </c>
      <c r="E14" s="271">
        <f t="shared" ref="E14:E70" si="0">+D14/D$9*100</f>
        <v>26.067556777292573</v>
      </c>
      <c r="F14" s="168"/>
      <c r="G14" s="186"/>
      <c r="H14" s="288"/>
      <c r="I14" s="106"/>
      <c r="J14" s="106"/>
      <c r="K14" s="106"/>
      <c r="L14" s="106"/>
      <c r="M14" s="106"/>
      <c r="N14" s="106"/>
      <c r="O14" s="106"/>
      <c r="P14" s="106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44"/>
      <c r="EH14" s="121"/>
      <c r="EI14" s="121"/>
      <c r="EJ14" s="121"/>
      <c r="EK14" s="121"/>
      <c r="EL14" s="160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</row>
    <row r="15" spans="1:198" ht="15" customHeight="1">
      <c r="A15" s="104"/>
      <c r="B15" s="104"/>
      <c r="C15" s="171" t="str">
        <f>IF(MasterSheet!$A$1=1,MasterSheet!C261,MasterSheet!B261)</f>
        <v>Personal Income Tax</v>
      </c>
      <c r="D15" s="253">
        <f>'Cental Budget_int'!D17+'Local Government_int'!D16</f>
        <v>145621214.5</v>
      </c>
      <c r="E15" s="272">
        <f t="shared" si="0"/>
        <v>3.4373</v>
      </c>
      <c r="F15" s="172"/>
      <c r="G15" s="186"/>
      <c r="H15" s="150"/>
      <c r="I15" s="150"/>
      <c r="J15" s="106"/>
      <c r="K15" s="289"/>
      <c r="L15" s="289"/>
      <c r="M15" s="289"/>
      <c r="N15" s="289"/>
      <c r="O15" s="289"/>
      <c r="P15" s="106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60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</row>
    <row r="16" spans="1:198" ht="15" customHeight="1">
      <c r="A16" s="104"/>
      <c r="B16" s="104"/>
      <c r="C16" s="171" t="str">
        <f>IF(MasterSheet!$A$1=1,MasterSheet!C262,MasterSheet!B262)</f>
        <v>Tax on Profits of Legal Persons</v>
      </c>
      <c r="D16" s="253">
        <f>'Cental Budget_int'!D18</f>
        <v>49228502.210000001</v>
      </c>
      <c r="E16" s="272">
        <f t="shared" si="0"/>
        <v>1.1620087857901571</v>
      </c>
      <c r="F16" s="172"/>
      <c r="G16" s="186"/>
      <c r="H16" s="150"/>
      <c r="I16" s="150"/>
      <c r="J16" s="106"/>
      <c r="K16" s="289"/>
      <c r="L16" s="289"/>
      <c r="M16" s="289"/>
      <c r="N16" s="289"/>
      <c r="O16" s="289"/>
      <c r="P16" s="106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44"/>
      <c r="EH16" s="121"/>
      <c r="EI16" s="121"/>
      <c r="EJ16" s="121"/>
      <c r="EK16" s="121"/>
      <c r="EL16" s="160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</row>
    <row r="17" spans="1:198" ht="15" customHeight="1">
      <c r="A17" s="104"/>
      <c r="B17" s="104"/>
      <c r="C17" s="171" t="str">
        <f>IF(MasterSheet!$A$1=1,MasterSheet!C263,MasterSheet!B263)</f>
        <v xml:space="preserve">Taxes on Property </v>
      </c>
      <c r="D17" s="253">
        <f>'Cental Budget_int'!D19+'Local Government_int'!D17</f>
        <v>15174414.339999996</v>
      </c>
      <c r="E17" s="272">
        <f t="shared" si="0"/>
        <v>0.35818280042487893</v>
      </c>
      <c r="F17" s="172"/>
      <c r="G17" s="186"/>
      <c r="H17" s="150"/>
      <c r="I17" s="150"/>
      <c r="J17" s="106"/>
      <c r="K17" s="106"/>
      <c r="L17" s="106"/>
      <c r="M17" s="106"/>
      <c r="N17" s="106"/>
      <c r="O17" s="106"/>
      <c r="P17" s="106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60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</row>
    <row r="18" spans="1:198" ht="15" customHeight="1">
      <c r="A18" s="104"/>
      <c r="B18" s="104"/>
      <c r="C18" s="171" t="str">
        <f>IF(MasterSheet!$A$1=1,MasterSheet!C264,MasterSheet!B264)</f>
        <v>Value Added Tax</v>
      </c>
      <c r="D18" s="253">
        <f>'Cental Budget_int'!D20</f>
        <v>548710516.46000004</v>
      </c>
      <c r="E18" s="272">
        <f t="shared" si="0"/>
        <v>12.951977256225659</v>
      </c>
      <c r="F18" s="172"/>
      <c r="G18" s="186"/>
      <c r="H18" s="150"/>
      <c r="I18" s="150"/>
      <c r="J18" s="106"/>
      <c r="K18" s="348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4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138"/>
      <c r="AJ18" s="344"/>
      <c r="AK18" s="345"/>
      <c r="AL18" s="345"/>
      <c r="AM18" s="345"/>
      <c r="AN18" s="345"/>
      <c r="AO18" s="345"/>
      <c r="AP18" s="345"/>
      <c r="AQ18" s="345"/>
      <c r="AR18" s="345"/>
      <c r="AS18" s="345"/>
      <c r="AT18" s="345"/>
      <c r="AU18" s="345"/>
      <c r="AV18" s="344"/>
      <c r="AW18" s="345"/>
      <c r="AX18" s="345"/>
      <c r="AY18" s="345"/>
      <c r="AZ18" s="345"/>
      <c r="BA18" s="345"/>
      <c r="BB18" s="345"/>
      <c r="BC18" s="345"/>
      <c r="BD18" s="345"/>
      <c r="BE18" s="345"/>
      <c r="BF18" s="345"/>
      <c r="BG18" s="345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59"/>
      <c r="EH18" s="121"/>
      <c r="EI18" s="121"/>
      <c r="EJ18" s="121"/>
      <c r="EK18" s="121"/>
      <c r="EL18" s="160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</row>
    <row r="19" spans="1:198" ht="15" customHeight="1">
      <c r="A19" s="104"/>
      <c r="B19" s="104"/>
      <c r="C19" s="171" t="str">
        <f>IF(MasterSheet!$A$1=1,MasterSheet!C265,MasterSheet!B265)</f>
        <v>Excises</v>
      </c>
      <c r="D19" s="253">
        <f>'Cental Budget_int'!D21</f>
        <v>225084910.21999997</v>
      </c>
      <c r="E19" s="272">
        <f t="shared" si="0"/>
        <v>5.3129920977221756</v>
      </c>
      <c r="F19" s="172"/>
      <c r="G19" s="186"/>
      <c r="H19" s="150"/>
      <c r="I19" s="150"/>
      <c r="J19" s="106"/>
      <c r="K19" s="348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4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138"/>
      <c r="AJ19" s="344"/>
      <c r="AK19" s="345"/>
      <c r="AL19" s="345"/>
      <c r="AM19" s="345"/>
      <c r="AN19" s="345"/>
      <c r="AO19" s="345"/>
      <c r="AP19" s="345"/>
      <c r="AQ19" s="345"/>
      <c r="AR19" s="345"/>
      <c r="AS19" s="345"/>
      <c r="AT19" s="345"/>
      <c r="AU19" s="345"/>
      <c r="AV19" s="344"/>
      <c r="AW19" s="345"/>
      <c r="AX19" s="345"/>
      <c r="AY19" s="345"/>
      <c r="AZ19" s="345"/>
      <c r="BA19" s="345"/>
      <c r="BB19" s="345"/>
      <c r="BC19" s="345"/>
      <c r="BD19" s="345"/>
      <c r="BE19" s="345"/>
      <c r="BF19" s="345"/>
      <c r="BG19" s="345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344"/>
      <c r="BU19" s="345"/>
      <c r="BV19" s="345"/>
      <c r="BW19" s="345"/>
      <c r="BX19" s="345"/>
      <c r="BY19" s="345"/>
      <c r="BZ19" s="345"/>
      <c r="CA19" s="345"/>
      <c r="CB19" s="345"/>
      <c r="CC19" s="345"/>
      <c r="CD19" s="345"/>
      <c r="CE19" s="345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73"/>
      <c r="EH19" s="121"/>
      <c r="EI19" s="121"/>
      <c r="EJ19" s="121"/>
      <c r="EK19" s="121"/>
      <c r="EL19" s="160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</row>
    <row r="20" spans="1:198" ht="19.5" customHeight="1">
      <c r="A20" s="104"/>
      <c r="B20" s="104"/>
      <c r="C20" s="171" t="str">
        <f>IF(MasterSheet!$A$1=1,MasterSheet!C266,MasterSheet!B266)</f>
        <v>Tax on International Trade and Transactions</v>
      </c>
      <c r="D20" s="253">
        <f>'Cental Budget_int'!D22</f>
        <v>25424800.799999997</v>
      </c>
      <c r="E20" s="272">
        <f t="shared" si="0"/>
        <v>0.60013692434792865</v>
      </c>
      <c r="F20" s="172"/>
      <c r="G20" s="186"/>
      <c r="H20" s="150"/>
      <c r="I20" s="150"/>
      <c r="J20" s="106"/>
      <c r="K20" s="106"/>
      <c r="L20" s="106"/>
      <c r="M20" s="106"/>
      <c r="N20" s="106"/>
      <c r="O20" s="106"/>
      <c r="P20" s="106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60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</row>
    <row r="21" spans="1:198" ht="15" customHeight="1">
      <c r="A21" s="104"/>
      <c r="B21" s="104"/>
      <c r="C21" s="171" t="str">
        <f>IF(MasterSheet!$A$1=1,MasterSheet!C267,MasterSheet!B267)</f>
        <v>Local taxes</v>
      </c>
      <c r="D21" s="253">
        <f>'Local Government_int'!D18</f>
        <v>85907944.99000001</v>
      </c>
      <c r="E21" s="272">
        <f t="shared" si="0"/>
        <v>2.0278046734332591</v>
      </c>
      <c r="F21" s="172"/>
      <c r="G21" s="186"/>
      <c r="H21" s="150"/>
      <c r="I21" s="150"/>
      <c r="J21" s="106"/>
      <c r="K21" s="106"/>
      <c r="L21" s="106"/>
      <c r="M21" s="106"/>
      <c r="N21" s="106"/>
      <c r="O21" s="106"/>
      <c r="P21" s="106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  <c r="ED21" s="121"/>
      <c r="EE21" s="121"/>
      <c r="EF21" s="121"/>
      <c r="EG21" s="121"/>
      <c r="EH21" s="121"/>
      <c r="EI21" s="121"/>
      <c r="EJ21" s="121"/>
      <c r="EK21" s="121"/>
      <c r="EL21" s="160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</row>
    <row r="22" spans="1:198" ht="15" customHeight="1">
      <c r="A22" s="104"/>
      <c r="B22" s="104"/>
      <c r="C22" s="171" t="str">
        <f>IF(MasterSheet!$A$1=1,MasterSheet!C268,MasterSheet!B268)</f>
        <v>Other Republic Taxes</v>
      </c>
      <c r="D22" s="253">
        <f>'Cental Budget_int'!D23</f>
        <v>9199739.3499999996</v>
      </c>
      <c r="E22" s="272">
        <f t="shared" si="0"/>
        <v>0.21715423934851882</v>
      </c>
      <c r="F22" s="172"/>
      <c r="G22" s="186"/>
      <c r="H22" s="150"/>
      <c r="I22" s="150"/>
      <c r="J22" s="106"/>
      <c r="K22" s="106"/>
      <c r="L22" s="106"/>
      <c r="M22" s="106"/>
      <c r="N22" s="106"/>
      <c r="O22" s="106"/>
      <c r="P22" s="106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  <c r="ED22" s="121"/>
      <c r="EE22" s="121"/>
      <c r="EF22" s="121"/>
      <c r="EG22" s="121"/>
      <c r="EH22" s="121"/>
      <c r="EI22" s="121"/>
      <c r="EJ22" s="121"/>
      <c r="EK22" s="121"/>
      <c r="EL22" s="160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</row>
    <row r="23" spans="1:198" ht="15" customHeight="1">
      <c r="A23" s="104"/>
      <c r="B23" s="104"/>
      <c r="C23" s="174" t="str">
        <f>IF(MasterSheet!$A$1=1,MasterSheet!C269,MasterSheet!B269)</f>
        <v>Contributions</v>
      </c>
      <c r="D23" s="254">
        <f>SUM(D24:D27)</f>
        <v>494952632.42000002</v>
      </c>
      <c r="E23" s="273">
        <f t="shared" si="0"/>
        <v>11.683055173374248</v>
      </c>
      <c r="F23" s="168"/>
      <c r="G23" s="186"/>
      <c r="H23" s="288"/>
      <c r="I23" s="288"/>
      <c r="J23" s="106"/>
      <c r="K23" s="106"/>
      <c r="L23" s="106"/>
      <c r="M23" s="106"/>
      <c r="N23" s="106"/>
      <c r="O23" s="106"/>
      <c r="P23" s="106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40"/>
      <c r="CI23" s="140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1"/>
      <c r="DV23" s="121"/>
      <c r="DW23" s="121"/>
      <c r="DX23" s="121"/>
      <c r="DY23" s="121"/>
      <c r="DZ23" s="121"/>
      <c r="EA23" s="121"/>
      <c r="EB23" s="121"/>
      <c r="EC23" s="121"/>
      <c r="ED23" s="121"/>
      <c r="EE23" s="121"/>
      <c r="EF23" s="121"/>
      <c r="EG23" s="121"/>
      <c r="EH23" s="121"/>
      <c r="EI23" s="121"/>
      <c r="EJ23" s="121"/>
      <c r="EK23" s="121"/>
      <c r="EL23" s="160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</row>
    <row r="24" spans="1:198" ht="15" customHeight="1">
      <c r="A24" s="104"/>
      <c r="B24" s="104"/>
      <c r="C24" s="171" t="str">
        <f>IF(MasterSheet!$A$1=1,MasterSheet!C270,MasterSheet!B270)</f>
        <v>Contributions for Pension and Disability Insurance</v>
      </c>
      <c r="D24" s="230">
        <f>'Cental Budget_int'!D25</f>
        <v>303042063.35000002</v>
      </c>
      <c r="E24" s="272">
        <f t="shared" si="0"/>
        <v>7.1531231759707312</v>
      </c>
      <c r="F24" s="172"/>
      <c r="G24" s="186"/>
      <c r="H24" s="150"/>
      <c r="I24" s="150"/>
      <c r="J24" s="106"/>
      <c r="K24" s="106"/>
      <c r="L24" s="106"/>
      <c r="M24" s="106"/>
      <c r="N24" s="106"/>
      <c r="O24" s="106"/>
      <c r="P24" s="106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40"/>
      <c r="CI24" s="140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60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</row>
    <row r="25" spans="1:198" ht="15" customHeight="1">
      <c r="A25" s="104"/>
      <c r="B25" s="104"/>
      <c r="C25" s="171" t="str">
        <f>IF(MasterSheet!$A$1=1,MasterSheet!C271,MasterSheet!B271)</f>
        <v>Contributions for Health Insurance</v>
      </c>
      <c r="D25" s="230">
        <f>'Cental Budget_int'!D26</f>
        <v>167400672.64999998</v>
      </c>
      <c r="E25" s="272">
        <f t="shared" si="0"/>
        <v>3.9513908332349814</v>
      </c>
      <c r="F25" s="172"/>
      <c r="G25" s="186"/>
      <c r="H25" s="150"/>
      <c r="I25" s="150"/>
      <c r="J25" s="106"/>
      <c r="K25" s="106"/>
      <c r="L25" s="106"/>
      <c r="M25" s="106"/>
      <c r="N25" s="106"/>
      <c r="O25" s="106"/>
      <c r="P25" s="106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40"/>
      <c r="CI25" s="140"/>
      <c r="CJ25" s="121"/>
      <c r="CK25" s="121"/>
      <c r="CL25" s="121"/>
      <c r="CM25" s="121"/>
      <c r="CN25" s="121"/>
      <c r="CO25" s="121"/>
      <c r="CP25" s="121"/>
      <c r="CQ25" s="198"/>
      <c r="CR25" s="198"/>
      <c r="CS25" s="198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60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</row>
    <row r="26" spans="1:198" ht="15" customHeight="1">
      <c r="A26" s="104"/>
      <c r="B26" s="104"/>
      <c r="C26" s="171" t="str">
        <f>IF(MasterSheet!$A$1=1,MasterSheet!C272,MasterSheet!B272)</f>
        <v>Contributions for Insurance from Unemployment</v>
      </c>
      <c r="D26" s="230">
        <f>'Cental Budget_int'!D27</f>
        <v>12595344.189999998</v>
      </c>
      <c r="E26" s="272">
        <f t="shared" si="0"/>
        <v>0.29730542169243473</v>
      </c>
      <c r="F26" s="172"/>
      <c r="G26" s="186"/>
      <c r="H26" s="150"/>
      <c r="I26" s="150"/>
      <c r="J26" s="106"/>
      <c r="K26" s="106"/>
      <c r="L26" s="106"/>
      <c r="M26" s="106"/>
      <c r="N26" s="106"/>
      <c r="O26" s="106"/>
      <c r="P26" s="106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40"/>
      <c r="CI26" s="140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60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</row>
    <row r="27" spans="1:198" ht="15" customHeight="1">
      <c r="A27" s="104"/>
      <c r="B27" s="104"/>
      <c r="C27" s="171" t="str">
        <f>IF(MasterSheet!$A$1=1,MasterSheet!C273,MasterSheet!B273)</f>
        <v>Other contributions</v>
      </c>
      <c r="D27" s="230">
        <f>'Cental Budget_int'!D28</f>
        <v>11914552.229999999</v>
      </c>
      <c r="E27" s="272">
        <f t="shared" si="0"/>
        <v>0.2812357424761005</v>
      </c>
      <c r="F27" s="172"/>
      <c r="G27" s="186"/>
      <c r="H27" s="150"/>
      <c r="I27" s="150"/>
      <c r="J27" s="106"/>
      <c r="K27" s="106"/>
      <c r="L27" s="106"/>
      <c r="M27" s="106"/>
      <c r="N27" s="106"/>
      <c r="O27" s="106"/>
      <c r="P27" s="106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40"/>
      <c r="CI27" s="140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60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</row>
    <row r="28" spans="1:198" ht="15" customHeight="1">
      <c r="A28" s="104"/>
      <c r="B28" s="104"/>
      <c r="C28" s="174" t="str">
        <f>IF(MasterSheet!$A$1=1,MasterSheet!C274,MasterSheet!B274)</f>
        <v>Duties</v>
      </c>
      <c r="D28" s="254">
        <f>'Cental Budget_int'!D29+'Local Government_int'!D19</f>
        <v>20170607.259999998</v>
      </c>
      <c r="E28" s="273">
        <f t="shared" si="0"/>
        <v>0.47611488870529917</v>
      </c>
      <c r="F28" s="168"/>
      <c r="G28" s="186"/>
      <c r="H28" s="288"/>
      <c r="I28" s="288"/>
      <c r="J28" s="106"/>
      <c r="K28" s="106"/>
      <c r="L28" s="106"/>
      <c r="M28" s="106"/>
      <c r="N28" s="106"/>
      <c r="O28" s="106"/>
      <c r="P28" s="106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41"/>
      <c r="CI28" s="14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  <c r="ED28" s="121"/>
      <c r="EE28" s="121"/>
      <c r="EF28" s="121"/>
      <c r="EG28" s="121"/>
      <c r="EH28" s="121"/>
      <c r="EI28" s="121"/>
      <c r="EJ28" s="121"/>
      <c r="EK28" s="121"/>
      <c r="EL28" s="160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</row>
    <row r="29" spans="1:198" ht="15" customHeight="1">
      <c r="A29" s="104"/>
      <c r="B29" s="104"/>
      <c r="C29" s="174" t="str">
        <f>IF(MasterSheet!$A$1=1,MasterSheet!C275,MasterSheet!B275)</f>
        <v>Fees</v>
      </c>
      <c r="D29" s="254">
        <f>'Cental Budget_int'!D34+'Local Government_int'!D20</f>
        <v>79771959.290000007</v>
      </c>
      <c r="E29" s="273">
        <f t="shared" si="0"/>
        <v>1.8829684713796768</v>
      </c>
      <c r="F29" s="168"/>
      <c r="G29" s="186"/>
      <c r="H29" s="106"/>
      <c r="I29" s="106"/>
      <c r="J29" s="106"/>
      <c r="K29" s="106"/>
      <c r="L29" s="106"/>
      <c r="M29" s="106"/>
      <c r="N29" s="106"/>
      <c r="O29" s="106"/>
      <c r="P29" s="106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60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</row>
    <row r="30" spans="1:198" ht="15" customHeight="1">
      <c r="A30" s="104"/>
      <c r="B30" s="104"/>
      <c r="C30" s="174" t="str">
        <f>IF(MasterSheet!$A$1=1,MasterSheet!C276,MasterSheet!B276)</f>
        <v>Other revenues</v>
      </c>
      <c r="D30" s="254">
        <f>'Cental Budget_int'!D41+'Local Government_int'!D21</f>
        <v>49102073.960000001</v>
      </c>
      <c r="E30" s="273">
        <f t="shared" si="0"/>
        <v>1.1590245240174673</v>
      </c>
      <c r="F30" s="168"/>
      <c r="G30" s="186"/>
      <c r="H30" s="106"/>
      <c r="I30" s="106"/>
      <c r="J30" s="106"/>
      <c r="K30" s="106"/>
      <c r="L30" s="106"/>
      <c r="M30" s="106"/>
      <c r="N30" s="106"/>
      <c r="O30" s="106"/>
      <c r="P30" s="106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60"/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/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/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</row>
    <row r="31" spans="1:198" ht="26.25" customHeight="1">
      <c r="A31" s="104"/>
      <c r="B31" s="104"/>
      <c r="C31" s="174" t="str">
        <f>IF(MasterSheet!$A$1=1,MasterSheet!C277,MasterSheet!B277)</f>
        <v xml:space="preserve">Receipts from repayment of loans and funds carried over from previous year </v>
      </c>
      <c r="D31" s="254">
        <f>'Cental Budget_int'!D46+'Local Government_int'!D22</f>
        <v>6580211.8799999999</v>
      </c>
      <c r="E31" s="273">
        <f t="shared" si="0"/>
        <v>0.15532189023958456</v>
      </c>
      <c r="F31" s="168"/>
      <c r="G31" s="186"/>
      <c r="H31" s="106"/>
      <c r="I31" s="106"/>
      <c r="J31" s="106"/>
      <c r="K31" s="106"/>
      <c r="L31" s="106"/>
      <c r="M31" s="106"/>
      <c r="N31" s="106"/>
      <c r="O31" s="106"/>
      <c r="P31" s="106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60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121"/>
      <c r="FD31" s="121"/>
      <c r="FE31" s="121"/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1"/>
      <c r="GD31" s="121"/>
      <c r="GE31" s="121"/>
      <c r="GF31" s="121"/>
      <c r="GG31" s="121"/>
      <c r="GH31" s="121"/>
      <c r="GI31" s="121"/>
      <c r="GJ31" s="121"/>
      <c r="GK31" s="121"/>
      <c r="GL31" s="121"/>
      <c r="GM31" s="121"/>
      <c r="GN31" s="121"/>
      <c r="GO31" s="121"/>
      <c r="GP31" s="121"/>
    </row>
    <row r="32" spans="1:198" ht="15" customHeight="1" thickBot="1">
      <c r="A32" s="104"/>
      <c r="B32" s="104"/>
      <c r="C32" s="119" t="str">
        <f>IF(MasterSheet!$A$1=1,MasterSheet!C325,MasterSheet!B325)</f>
        <v>Grants</v>
      </c>
      <c r="D32" s="255">
        <f>'Cental Budget_int'!D47+'Local Government_int'!D23</f>
        <v>30462879.43</v>
      </c>
      <c r="E32" s="274">
        <f>+D32/D$9*100</f>
        <v>0.71905769928006613</v>
      </c>
      <c r="F32" s="151"/>
      <c r="G32" s="186"/>
      <c r="H32" s="133"/>
      <c r="I32" s="106"/>
      <c r="J32" s="106"/>
      <c r="K32" s="106"/>
      <c r="L32" s="106"/>
      <c r="M32" s="106"/>
      <c r="N32" s="106"/>
      <c r="O32" s="106"/>
      <c r="P32" s="106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/>
      <c r="EI32" s="121"/>
      <c r="EJ32" s="121"/>
      <c r="EK32" s="121"/>
      <c r="EL32" s="160"/>
      <c r="EM32" s="121"/>
      <c r="EN32" s="121"/>
      <c r="EO32" s="121"/>
      <c r="EP32" s="121"/>
      <c r="EQ32" s="121"/>
      <c r="ER32" s="121"/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1"/>
      <c r="GF32" s="121"/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</row>
    <row r="33" spans="1:198" ht="15" customHeight="1" thickTop="1" thickBot="1">
      <c r="A33" s="104"/>
      <c r="B33" s="104"/>
      <c r="C33" s="175" t="str">
        <f>IF(MasterSheet!$A$1=1,MasterSheet!C278,MasterSheet!B278)</f>
        <v>Public expenditures</v>
      </c>
      <c r="D33" s="256">
        <f>+D35+D45+D51+D52+D55+D57+D58+D60</f>
        <v>2012462329.75</v>
      </c>
      <c r="E33" s="270">
        <f t="shared" si="0"/>
        <v>47.50294653015461</v>
      </c>
      <c r="F33" s="168"/>
      <c r="G33" s="186"/>
      <c r="H33" s="106"/>
      <c r="I33" s="106"/>
      <c r="J33" s="106"/>
      <c r="K33" s="106"/>
      <c r="L33" s="106"/>
      <c r="M33" s="106"/>
      <c r="N33" s="106"/>
      <c r="O33" s="106"/>
      <c r="P33" s="106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60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</row>
    <row r="34" spans="1:198" ht="15" customHeight="1" thickTop="1" thickBot="1">
      <c r="A34" s="104"/>
      <c r="B34" s="104"/>
      <c r="C34" s="175" t="str">
        <f>IF(MasterSheet!$A$1=1,MasterSheet!C279,MasterSheet!B279)</f>
        <v>Current public expenditures</v>
      </c>
      <c r="D34" s="251">
        <f>+D33-D52</f>
        <v>1714461926.6700001</v>
      </c>
      <c r="E34" s="270">
        <f t="shared" si="0"/>
        <v>40.468828671544912</v>
      </c>
      <c r="F34" s="168"/>
      <c r="G34" s="186"/>
      <c r="H34" s="106"/>
      <c r="I34" s="106"/>
      <c r="J34" s="106"/>
      <c r="K34" s="106"/>
      <c r="L34" s="106"/>
      <c r="M34" s="106"/>
      <c r="N34" s="106"/>
      <c r="O34" s="106"/>
      <c r="P34" s="106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60"/>
      <c r="EM34" s="121"/>
      <c r="EN34" s="176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</row>
    <row r="35" spans="1:198" ht="15" customHeight="1" thickTop="1">
      <c r="A35" s="104"/>
      <c r="B35" s="104"/>
      <c r="C35" s="177" t="str">
        <f>IF(MasterSheet!$A$1=1,MasterSheet!C280,MasterSheet!B280)</f>
        <v>Current expenditures</v>
      </c>
      <c r="D35" s="252">
        <f>+D36+D37+D38+D40+D41+D42+D43+D39+D44</f>
        <v>862062389.0200001</v>
      </c>
      <c r="E35" s="271">
        <f t="shared" si="0"/>
        <v>20.348457193910068</v>
      </c>
      <c r="F35" s="168"/>
      <c r="G35" s="186"/>
      <c r="H35" s="106"/>
      <c r="I35" s="106"/>
      <c r="J35" s="106"/>
      <c r="K35" s="106"/>
      <c r="L35" s="106"/>
      <c r="M35" s="106"/>
      <c r="N35" s="106"/>
      <c r="O35" s="106"/>
      <c r="P35" s="106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60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</row>
    <row r="36" spans="1:198" s="122" customFormat="1" ht="15" customHeight="1">
      <c r="A36" s="104"/>
      <c r="B36" s="104"/>
      <c r="C36" s="178" t="str">
        <f>IF(MasterSheet!$A$1=1,MasterSheet!C281,MasterSheet!B281)</f>
        <v>Gross salaries and contributions charged to employer</v>
      </c>
      <c r="D36" s="257">
        <f>'Cental Budget_int'!D51+'Local Government_int'!D27</f>
        <v>492108492.49000001</v>
      </c>
      <c r="E36" s="275">
        <f t="shared" si="0"/>
        <v>11.615920984067037</v>
      </c>
      <c r="F36" s="172"/>
      <c r="G36" s="186"/>
      <c r="H36" s="106"/>
      <c r="I36" s="106"/>
      <c r="J36" s="106"/>
      <c r="K36" s="106"/>
      <c r="L36" s="106"/>
      <c r="M36" s="106"/>
      <c r="N36" s="106"/>
      <c r="O36" s="106"/>
      <c r="P36" s="106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60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</row>
    <row r="37" spans="1:198" ht="15" customHeight="1">
      <c r="A37" s="104"/>
      <c r="B37" s="104"/>
      <c r="C37" s="180" t="str">
        <f>IF(MasterSheet!$A$1=1,MasterSheet!C287,MasterSheet!B287)</f>
        <v>Other personal income</v>
      </c>
      <c r="D37" s="258">
        <f>'Cental Budget_int'!D52+'Local Government_int'!D28</f>
        <v>13876533.689999999</v>
      </c>
      <c r="E37" s="273">
        <f t="shared" si="0"/>
        <v>0.32754711884810572</v>
      </c>
      <c r="F37" s="172"/>
      <c r="G37" s="186"/>
      <c r="H37" s="290"/>
      <c r="I37" s="290"/>
      <c r="J37" s="106"/>
      <c r="K37" s="106"/>
      <c r="L37" s="106"/>
      <c r="M37" s="106"/>
      <c r="N37" s="106"/>
      <c r="O37" s="106"/>
      <c r="P37" s="106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60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  <c r="FD37" s="121"/>
      <c r="FE37" s="121"/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1"/>
      <c r="FU37" s="121"/>
      <c r="FV37" s="121"/>
      <c r="FW37" s="121"/>
      <c r="FX37" s="121"/>
      <c r="FY37" s="121"/>
      <c r="FZ37" s="121"/>
      <c r="GA37" s="121"/>
      <c r="GB37" s="121"/>
      <c r="GC37" s="121"/>
      <c r="GD37" s="121"/>
      <c r="GE37" s="121"/>
      <c r="GF37" s="121"/>
      <c r="GG37" s="121"/>
      <c r="GH37" s="121"/>
      <c r="GI37" s="121"/>
      <c r="GJ37" s="121"/>
      <c r="GK37" s="121"/>
      <c r="GL37" s="121"/>
      <c r="GM37" s="121"/>
      <c r="GN37" s="121"/>
      <c r="GO37" s="121"/>
      <c r="GP37" s="121"/>
    </row>
    <row r="38" spans="1:198" ht="15" customHeight="1">
      <c r="A38" s="104"/>
      <c r="B38" s="104"/>
      <c r="C38" s="180" t="str">
        <f>IF(MasterSheet!$A$1=1,MasterSheet!C288,MasterSheet!B288)</f>
        <v>Expenditures for supplies and services</v>
      </c>
      <c r="D38" s="258">
        <f>'Cental Budget_int'!D53+'Local Government_int'!D29</f>
        <v>110661795.23999999</v>
      </c>
      <c r="E38" s="273">
        <f t="shared" si="0"/>
        <v>2.6121042190487427</v>
      </c>
      <c r="F38" s="172"/>
      <c r="G38" s="186"/>
      <c r="H38" s="290"/>
      <c r="I38" s="290"/>
      <c r="J38" s="106"/>
      <c r="K38" s="106"/>
      <c r="L38" s="106"/>
      <c r="M38" s="106"/>
      <c r="N38" s="106"/>
      <c r="O38" s="106"/>
      <c r="P38" s="106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  <c r="EI38" s="121"/>
      <c r="EJ38" s="121"/>
      <c r="EK38" s="121"/>
      <c r="EL38" s="160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121"/>
      <c r="FG38" s="121"/>
      <c r="FH38" s="121"/>
      <c r="FI38" s="121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</row>
    <row r="39" spans="1:198" ht="15" customHeight="1">
      <c r="A39" s="104"/>
      <c r="B39" s="104"/>
      <c r="C39" s="180" t="str">
        <f>IF(MasterSheet!$A$1=1,MasterSheet!C289,MasterSheet!B289)</f>
        <v>Current maintenance</v>
      </c>
      <c r="D39" s="258">
        <f>'Cental Budget_int'!D54+'Local Government_int'!D30</f>
        <v>26374593.260000005</v>
      </c>
      <c r="E39" s="273">
        <f t="shared" si="0"/>
        <v>0.62255619638852844</v>
      </c>
      <c r="F39" s="172"/>
      <c r="G39" s="186"/>
      <c r="H39" s="290"/>
      <c r="I39" s="290"/>
      <c r="J39" s="106"/>
      <c r="K39" s="106"/>
      <c r="L39" s="106"/>
      <c r="M39" s="106"/>
      <c r="N39" s="106"/>
      <c r="O39" s="106"/>
      <c r="P39" s="106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44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60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</row>
    <row r="40" spans="1:198" ht="15" customHeight="1">
      <c r="A40" s="104"/>
      <c r="B40" s="104"/>
      <c r="C40" s="180" t="str">
        <f>IF(MasterSheet!$A$1=1,MasterSheet!C290,MasterSheet!B290)</f>
        <v>Interests</v>
      </c>
      <c r="D40" s="258">
        <f>'Cental Budget_int'!D55+'Local Government_int'!D31</f>
        <v>102514052.85000001</v>
      </c>
      <c r="E40" s="273">
        <f t="shared" si="0"/>
        <v>2.4197817266611592</v>
      </c>
      <c r="F40" s="172"/>
      <c r="G40" s="186"/>
      <c r="H40" s="290"/>
      <c r="I40" s="290"/>
      <c r="J40" s="106"/>
      <c r="K40" s="106"/>
      <c r="L40" s="106"/>
      <c r="M40" s="106"/>
      <c r="N40" s="106"/>
      <c r="O40" s="106"/>
      <c r="P40" s="106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60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  <c r="FS40" s="121"/>
      <c r="FT40" s="121"/>
      <c r="FU40" s="121"/>
      <c r="FV40" s="121"/>
      <c r="FW40" s="121"/>
      <c r="FX40" s="121"/>
      <c r="FY40" s="121"/>
      <c r="FZ40" s="121"/>
      <c r="GA40" s="121"/>
      <c r="GB40" s="121"/>
      <c r="GC40" s="121"/>
      <c r="GD40" s="121"/>
      <c r="GE40" s="121"/>
      <c r="GF40" s="121"/>
      <c r="GG40" s="121"/>
      <c r="GH40" s="121"/>
      <c r="GI40" s="121"/>
      <c r="GJ40" s="121"/>
      <c r="GK40" s="121"/>
      <c r="GL40" s="121"/>
      <c r="GM40" s="121"/>
      <c r="GN40" s="121"/>
      <c r="GO40" s="121"/>
      <c r="GP40" s="121"/>
    </row>
    <row r="41" spans="1:198" ht="15" customHeight="1">
      <c r="A41" s="104"/>
      <c r="B41" s="104"/>
      <c r="C41" s="180" t="str">
        <f>IF(MasterSheet!$A$1=1,MasterSheet!C291,MasterSheet!B291)</f>
        <v>Rent</v>
      </c>
      <c r="D41" s="258">
        <f>'Cental Budget_int'!D56+'Local Government_int'!D32</f>
        <v>9524858.9399999995</v>
      </c>
      <c r="E41" s="273">
        <f t="shared" si="0"/>
        <v>0.2248284890829694</v>
      </c>
      <c r="F41" s="172"/>
      <c r="G41" s="186"/>
      <c r="H41" s="290"/>
      <c r="I41" s="290"/>
      <c r="J41" s="106"/>
      <c r="K41" s="106"/>
      <c r="L41" s="106"/>
      <c r="M41" s="106"/>
      <c r="N41" s="106"/>
      <c r="O41" s="106"/>
      <c r="P41" s="106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37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60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</row>
    <row r="42" spans="1:198" ht="15" customHeight="1">
      <c r="A42" s="104"/>
      <c r="B42" s="104"/>
      <c r="C42" s="180" t="str">
        <f>IF(MasterSheet!$A$1=1,MasterSheet!C292,MasterSheet!B292)</f>
        <v>Subsidies</v>
      </c>
      <c r="D42" s="258">
        <f>'Cental Budget_int'!D57+'Local Government_int'!D33</f>
        <v>29017033.960000005</v>
      </c>
      <c r="E42" s="273">
        <f t="shared" si="0"/>
        <v>0.68492939832408839</v>
      </c>
      <c r="F42" s="172"/>
      <c r="G42" s="186"/>
      <c r="H42" s="290"/>
      <c r="I42" s="290"/>
      <c r="J42" s="106"/>
      <c r="K42" s="106"/>
      <c r="L42" s="106"/>
      <c r="M42" s="106"/>
      <c r="N42" s="106"/>
      <c r="O42" s="106"/>
      <c r="P42" s="106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60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</row>
    <row r="43" spans="1:198" ht="16.5" customHeight="1">
      <c r="A43" s="104"/>
      <c r="B43" s="104"/>
      <c r="C43" s="180" t="str">
        <f>IF(MasterSheet!$A$1=1,MasterSheet!C293,MasterSheet!B293)</f>
        <v>Other expenditures</v>
      </c>
      <c r="D43" s="258">
        <f>'Cental Budget_int'!D58+'Local Government_int'!D34</f>
        <v>41973270.079999998</v>
      </c>
      <c r="E43" s="273">
        <f t="shared" si="0"/>
        <v>0.99075345403044968</v>
      </c>
      <c r="F43" s="172"/>
      <c r="G43" s="186"/>
      <c r="H43" s="290"/>
      <c r="I43" s="290"/>
      <c r="J43" s="106"/>
      <c r="K43" s="106"/>
      <c r="L43" s="106"/>
      <c r="M43" s="106"/>
      <c r="N43" s="106"/>
      <c r="O43" s="106"/>
      <c r="P43" s="106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60"/>
      <c r="EM43" s="121"/>
      <c r="EN43" s="159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</row>
    <row r="44" spans="1:198" s="122" customFormat="1" ht="24.75" customHeight="1">
      <c r="C44" s="178" t="str">
        <f>IF(MasterSheet!$A$1=1,MasterSheet!C294,MasterSheet!B294)</f>
        <v>Capital expenditures of Current Budget and State Funds</v>
      </c>
      <c r="D44" s="259">
        <f>'Cental Budget_int'!D59</f>
        <v>36011758.509999998</v>
      </c>
      <c r="E44" s="275">
        <f t="shared" si="0"/>
        <v>0.85003560745898732</v>
      </c>
      <c r="F44" s="172"/>
      <c r="G44" s="186"/>
      <c r="H44" s="290"/>
      <c r="I44" s="290"/>
      <c r="J44" s="106"/>
      <c r="K44" s="106"/>
      <c r="L44" s="106"/>
      <c r="M44" s="106"/>
      <c r="N44" s="106"/>
      <c r="O44" s="106"/>
      <c r="P44" s="106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1"/>
      <c r="DV44" s="121"/>
      <c r="DW44" s="121"/>
      <c r="DX44" s="121"/>
      <c r="DY44" s="121"/>
      <c r="DZ44" s="121"/>
      <c r="EA44" s="121"/>
      <c r="EB44" s="121"/>
      <c r="EC44" s="121"/>
      <c r="ED44" s="121"/>
      <c r="EE44" s="121"/>
      <c r="EF44" s="121"/>
      <c r="EG44" s="121"/>
      <c r="EH44" s="121"/>
      <c r="EI44" s="121"/>
      <c r="EJ44" s="121"/>
      <c r="EK44" s="121"/>
      <c r="EL44" s="160"/>
      <c r="EM44" s="121"/>
      <c r="EN44" s="159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</row>
    <row r="45" spans="1:198" ht="15" customHeight="1">
      <c r="A45" s="104"/>
      <c r="B45" s="104"/>
      <c r="C45" s="180" t="str">
        <f>IF(MasterSheet!$A$1=1,MasterSheet!C295,MasterSheet!B295)</f>
        <v>Social security transfers</v>
      </c>
      <c r="D45" s="254">
        <f>SUM(D46:D50)</f>
        <v>538863417.93999994</v>
      </c>
      <c r="E45" s="273">
        <f t="shared" si="0"/>
        <v>12.71954249828868</v>
      </c>
      <c r="F45" s="168"/>
      <c r="G45" s="186"/>
      <c r="H45" s="288"/>
      <c r="I45" s="288"/>
      <c r="J45" s="106"/>
      <c r="K45" s="106"/>
      <c r="L45" s="106"/>
      <c r="M45" s="106"/>
      <c r="N45" s="106"/>
      <c r="O45" s="106"/>
      <c r="P45" s="106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69"/>
      <c r="EC45" s="121"/>
      <c r="ED45" s="121"/>
      <c r="EE45" s="121"/>
      <c r="EF45" s="121"/>
      <c r="EG45" s="121"/>
      <c r="EH45" s="121"/>
      <c r="EI45" s="121"/>
      <c r="EJ45" s="121"/>
      <c r="EK45" s="121"/>
      <c r="EL45" s="160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</row>
    <row r="46" spans="1:198" ht="15" customHeight="1">
      <c r="A46" s="104"/>
      <c r="B46" s="104"/>
      <c r="C46" s="179" t="str">
        <f>IF(MasterSheet!$A$1=1,MasterSheet!C296,MasterSheet!B296)</f>
        <v>Social security related rights</v>
      </c>
      <c r="D46" s="230">
        <f>'Cental Budget_int'!D61+'Local Government_int'!D35</f>
        <v>99517402.480000004</v>
      </c>
      <c r="E46" s="272">
        <f t="shared" si="0"/>
        <v>2.3490476213855778</v>
      </c>
      <c r="F46" s="172"/>
      <c r="G46" s="186"/>
      <c r="H46" s="290"/>
      <c r="I46" s="290"/>
      <c r="J46" s="106"/>
      <c r="K46" s="106"/>
      <c r="L46" s="106"/>
      <c r="M46" s="106"/>
      <c r="N46" s="106"/>
      <c r="O46" s="106"/>
      <c r="P46" s="106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60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</row>
    <row r="47" spans="1:198" ht="15" customHeight="1">
      <c r="A47" s="104"/>
      <c r="B47" s="104"/>
      <c r="C47" s="179" t="str">
        <f>IF(MasterSheet!$A$1=1,MasterSheet!C297,MasterSheet!B297)</f>
        <v>Funds for redundant labor</v>
      </c>
      <c r="D47" s="230">
        <f>'Cental Budget_int'!D62</f>
        <v>12968450.790000001</v>
      </c>
      <c r="E47" s="272">
        <f t="shared" si="0"/>
        <v>0.30611237554585152</v>
      </c>
      <c r="F47" s="172"/>
      <c r="G47" s="186"/>
      <c r="H47" s="290"/>
      <c r="I47" s="290"/>
      <c r="J47" s="106"/>
      <c r="K47" s="106"/>
      <c r="L47" s="106"/>
      <c r="M47" s="106"/>
      <c r="N47" s="106"/>
      <c r="O47" s="106"/>
      <c r="P47" s="106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60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</row>
    <row r="48" spans="1:198" ht="15" customHeight="1">
      <c r="A48" s="104"/>
      <c r="B48" s="104"/>
      <c r="C48" s="179" t="str">
        <f>IF(MasterSheet!$A$1=1,MasterSheet!C298,MasterSheet!B298)</f>
        <v>Pension and disability insurance rights</v>
      </c>
      <c r="D48" s="230">
        <f>'Cental Budget_int'!D63</f>
        <v>401263898.76999998</v>
      </c>
      <c r="E48" s="272">
        <f t="shared" si="0"/>
        <v>9.4715897266611595</v>
      </c>
      <c r="F48" s="172"/>
      <c r="G48" s="186"/>
      <c r="H48" s="290"/>
      <c r="I48" s="290"/>
      <c r="J48" s="106"/>
      <c r="K48" s="106"/>
      <c r="L48" s="106"/>
      <c r="M48" s="106"/>
      <c r="N48" s="106"/>
      <c r="O48" s="106"/>
      <c r="P48" s="106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60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</row>
    <row r="49" spans="1:198" ht="15" customHeight="1">
      <c r="A49" s="104"/>
      <c r="B49" s="104"/>
      <c r="C49" s="179" t="str">
        <f>IF(MasterSheet!$A$1=1,MasterSheet!C299,MasterSheet!B299)</f>
        <v>Other rights related to health care</v>
      </c>
      <c r="D49" s="230">
        <f>'Cental Budget_int'!D64</f>
        <v>16489379.109999999</v>
      </c>
      <c r="E49" s="272">
        <f t="shared" si="0"/>
        <v>0.38922174224005662</v>
      </c>
      <c r="F49" s="172"/>
      <c r="G49" s="186"/>
      <c r="H49" s="290"/>
      <c r="I49" s="290"/>
      <c r="J49" s="106"/>
      <c r="K49" s="106"/>
      <c r="L49" s="106"/>
      <c r="M49" s="106"/>
      <c r="N49" s="106"/>
      <c r="O49" s="106"/>
      <c r="P49" s="106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60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</row>
    <row r="50" spans="1:198" ht="15" customHeight="1">
      <c r="A50" s="104"/>
      <c r="B50" s="104"/>
      <c r="C50" s="179" t="str">
        <f>IF(MasterSheet!$A$1=1,MasterSheet!C300,MasterSheet!B300)</f>
        <v>Other rights related to health care insurance</v>
      </c>
      <c r="D50" s="230">
        <f>'Cental Budget_int'!D65</f>
        <v>8624286.790000001</v>
      </c>
      <c r="E50" s="272">
        <f t="shared" si="0"/>
        <v>0.20357103245603686</v>
      </c>
      <c r="F50" s="172"/>
      <c r="G50" s="186"/>
      <c r="H50" s="290"/>
      <c r="I50" s="290"/>
      <c r="J50" s="106"/>
      <c r="K50" s="106"/>
      <c r="L50" s="106"/>
      <c r="M50" s="106"/>
      <c r="N50" s="106"/>
      <c r="O50" s="106"/>
      <c r="P50" s="106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60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</row>
    <row r="51" spans="1:198" ht="15" customHeight="1" thickBot="1">
      <c r="A51" s="104"/>
      <c r="B51" s="104"/>
      <c r="C51" s="180" t="str">
        <f>IF(MasterSheet!$A$1=1,MasterSheet!C301,MasterSheet!B301)</f>
        <v xml:space="preserve">Transfers to institutions, individuals, NGO and public sector </v>
      </c>
      <c r="D51" s="254">
        <f>'Cental Budget_int'!D66+'Local Government_int'!D41</f>
        <v>212760459.06</v>
      </c>
      <c r="E51" s="273">
        <f t="shared" si="0"/>
        <v>5.0220809408710023</v>
      </c>
      <c r="F51" s="168"/>
      <c r="G51" s="186"/>
      <c r="H51" s="288"/>
      <c r="I51" s="288"/>
      <c r="J51" s="106"/>
      <c r="K51" s="106"/>
      <c r="L51" s="106"/>
      <c r="M51" s="106"/>
      <c r="N51" s="106"/>
      <c r="O51" s="106"/>
      <c r="P51" s="106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69"/>
      <c r="EC51" s="121"/>
      <c r="ED51" s="169"/>
      <c r="EE51" s="121"/>
      <c r="EF51" s="121"/>
      <c r="EG51" s="121"/>
      <c r="EH51" s="121"/>
      <c r="EI51" s="121"/>
      <c r="EJ51" s="121"/>
      <c r="EK51" s="121"/>
      <c r="EL51" s="160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</row>
    <row r="52" spans="1:198" s="122" customFormat="1" ht="15" customHeight="1" thickTop="1" thickBot="1">
      <c r="A52" s="104"/>
      <c r="B52" s="104"/>
      <c r="C52" s="181" t="str">
        <f>IF(MasterSheet!$A$1=1,MasterSheet!C306,MasterSheet!B306)</f>
        <v>Capital expenditures</v>
      </c>
      <c r="D52" s="260">
        <f>+D53+D54</f>
        <v>298000403.07999998</v>
      </c>
      <c r="E52" s="276">
        <f t="shared" si="0"/>
        <v>7.0341178586097008</v>
      </c>
      <c r="F52" s="168"/>
      <c r="G52" s="186"/>
      <c r="H52" s="290"/>
      <c r="I52" s="290"/>
      <c r="J52" s="106"/>
      <c r="K52" s="106"/>
      <c r="L52" s="106"/>
      <c r="M52" s="106"/>
      <c r="N52" s="106"/>
      <c r="O52" s="106"/>
      <c r="P52" s="106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60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</row>
    <row r="53" spans="1:198" ht="15" customHeight="1" thickTop="1">
      <c r="A53" s="104"/>
      <c r="B53" s="104"/>
      <c r="C53" s="182" t="str">
        <f>IF(MasterSheet!$A$1=1,MasterSheet!C307,MasterSheet!B307)</f>
        <v>Capital Budget of Montenegro</v>
      </c>
      <c r="D53" s="261">
        <f>'Cental Budget_int'!D67</f>
        <v>251876566.97</v>
      </c>
      <c r="E53" s="277">
        <f t="shared" si="0"/>
        <v>5.9453928235571816</v>
      </c>
      <c r="F53" s="172"/>
      <c r="G53" s="186"/>
      <c r="H53" s="288"/>
      <c r="I53" s="288"/>
      <c r="J53" s="106"/>
      <c r="K53" s="106"/>
      <c r="L53" s="106"/>
      <c r="M53" s="106"/>
      <c r="N53" s="106"/>
      <c r="O53" s="106"/>
      <c r="P53" s="106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60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</row>
    <row r="54" spans="1:198" ht="15" customHeight="1">
      <c r="A54" s="104"/>
      <c r="B54" s="104"/>
      <c r="C54" s="183" t="str">
        <f>IF(MasterSheet!$A$1=1,MasterSheet!C308,MasterSheet!B308)</f>
        <v>Capital Budget of Local Government</v>
      </c>
      <c r="D54" s="262">
        <f>'Local Government_int'!D47</f>
        <v>46123836.109999999</v>
      </c>
      <c r="E54" s="272">
        <f t="shared" si="0"/>
        <v>1.0887250350525197</v>
      </c>
      <c r="F54" s="172"/>
      <c r="G54" s="186"/>
      <c r="H54" s="288"/>
      <c r="I54" s="288"/>
      <c r="J54" s="106"/>
      <c r="K54" s="106"/>
      <c r="L54" s="106"/>
      <c r="M54" s="106"/>
      <c r="N54" s="106"/>
      <c r="O54" s="106"/>
      <c r="P54" s="106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60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121"/>
      <c r="GI54" s="121"/>
      <c r="GJ54" s="121"/>
      <c r="GK54" s="121"/>
      <c r="GL54" s="121"/>
      <c r="GM54" s="121"/>
      <c r="GN54" s="121"/>
      <c r="GO54" s="121"/>
      <c r="GP54" s="121"/>
    </row>
    <row r="55" spans="1:198" ht="15" customHeight="1">
      <c r="A55" s="104"/>
      <c r="B55" s="104"/>
      <c r="C55" s="180" t="str">
        <f>IF(MasterSheet!$A$1=1,MasterSheet!C309,MasterSheet!B309)</f>
        <v>Loans and credits</v>
      </c>
      <c r="D55" s="254">
        <f>'Cental Budget_int'!D68+'Local Government_int'!D48</f>
        <v>7199890.96</v>
      </c>
      <c r="E55" s="273">
        <f t="shared" si="0"/>
        <v>0.1699490371769149</v>
      </c>
      <c r="F55" s="168"/>
      <c r="G55" s="186"/>
      <c r="H55" s="288"/>
      <c r="I55" s="288"/>
      <c r="J55" s="106"/>
      <c r="K55" s="106"/>
      <c r="L55" s="106"/>
      <c r="M55" s="106"/>
      <c r="N55" s="106"/>
      <c r="O55" s="106"/>
      <c r="P55" s="106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60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</row>
    <row r="56" spans="1:198" ht="15" hidden="1" customHeight="1">
      <c r="A56" s="104"/>
      <c r="B56" s="104"/>
      <c r="C56" s="180" t="str">
        <f>IF(MasterSheet!$A$1=1,MasterSheet!C311,MasterSheet!B311)</f>
        <v>Repayment of liabilities from previous years</v>
      </c>
      <c r="D56" s="254"/>
      <c r="E56" s="273">
        <f t="shared" si="0"/>
        <v>0</v>
      </c>
      <c r="F56" s="168"/>
      <c r="G56" s="186"/>
      <c r="H56" s="288"/>
      <c r="I56" s="288"/>
      <c r="J56" s="106"/>
      <c r="K56" s="106"/>
      <c r="L56" s="106"/>
      <c r="M56" s="106"/>
      <c r="N56" s="106"/>
      <c r="O56" s="106"/>
      <c r="P56" s="106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60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</row>
    <row r="57" spans="1:198" ht="15" customHeight="1" thickBot="1">
      <c r="A57" s="104"/>
      <c r="B57" s="104"/>
      <c r="C57" s="184" t="str">
        <f>IF(MasterSheet!$A$1=1,MasterSheet!C312,MasterSheet!B312)</f>
        <v>Reserves</v>
      </c>
      <c r="D57" s="263">
        <f>'Cental Budget_int'!D69+'Local Government_int'!D50</f>
        <v>21680036.399999999</v>
      </c>
      <c r="E57" s="278">
        <f t="shared" si="0"/>
        <v>0.51174404343207835</v>
      </c>
      <c r="F57" s="168"/>
      <c r="G57" s="186"/>
      <c r="H57" s="288"/>
      <c r="I57" s="288"/>
      <c r="J57" s="106"/>
      <c r="K57" s="106"/>
      <c r="L57" s="106"/>
      <c r="M57" s="106"/>
      <c r="N57" s="106"/>
      <c r="O57" s="106"/>
      <c r="P57" s="106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60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</row>
    <row r="58" spans="1:198" ht="15" customHeight="1" thickTop="1" thickBot="1">
      <c r="A58" s="104"/>
      <c r="B58" s="104"/>
      <c r="C58" s="185" t="str">
        <f>IF(MasterSheet!$A$1=1,MasterSheet!C320,MasterSheet!B320)</f>
        <v>Repayment of Garantees</v>
      </c>
      <c r="D58" s="264">
        <f>'Cental Budget_int'!D70+'Local Government_int'!D51</f>
        <v>0</v>
      </c>
      <c r="E58" s="279">
        <f t="shared" si="0"/>
        <v>0</v>
      </c>
      <c r="F58" s="186"/>
      <c r="G58" s="186"/>
      <c r="H58" s="133"/>
      <c r="I58" s="106"/>
      <c r="J58" s="106"/>
      <c r="K58" s="106"/>
      <c r="L58" s="106"/>
      <c r="M58" s="106"/>
      <c r="N58" s="106"/>
      <c r="O58" s="106"/>
      <c r="P58" s="106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60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</row>
    <row r="59" spans="1:198" ht="15" customHeight="1" thickTop="1" thickBot="1">
      <c r="A59" s="104"/>
      <c r="B59" s="104"/>
      <c r="C59" s="187" t="str">
        <f>IF(MasterSheet!$A$1=1,MasterSheet!C313,MasterSheet!B313)</f>
        <v xml:space="preserve">Net increse of liabilities </v>
      </c>
      <c r="D59" s="265">
        <f>+'Cental Budget_int'!D72+'Local Government_int'!D52</f>
        <v>15942231.74</v>
      </c>
      <c r="E59" s="280">
        <f t="shared" si="0"/>
        <v>0.37630666210315122</v>
      </c>
      <c r="F59" s="168"/>
      <c r="G59" s="186"/>
      <c r="H59" s="288"/>
      <c r="I59" s="288"/>
      <c r="J59" s="106"/>
      <c r="K59" s="106"/>
      <c r="L59" s="106"/>
      <c r="M59" s="106"/>
      <c r="N59" s="106"/>
      <c r="O59" s="106"/>
      <c r="P59" s="106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60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</row>
    <row r="60" spans="1:198" ht="15" customHeight="1" thickTop="1" thickBot="1">
      <c r="A60" s="104"/>
      <c r="B60" s="104"/>
      <c r="C60" s="187" t="s">
        <v>116</v>
      </c>
      <c r="D60" s="265">
        <f>'Cental Budget_int'!D71+'Local Government_int'!D49</f>
        <v>71895733.290000007</v>
      </c>
      <c r="E60" s="280">
        <v>0</v>
      </c>
      <c r="F60" s="168"/>
      <c r="G60" s="186"/>
      <c r="H60" s="288"/>
      <c r="I60" s="288"/>
      <c r="J60" s="106"/>
      <c r="K60" s="106"/>
      <c r="L60" s="106"/>
      <c r="M60" s="106"/>
      <c r="N60" s="106"/>
      <c r="O60" s="106"/>
      <c r="P60" s="106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  <c r="BF60" s="225"/>
      <c r="BG60" s="225"/>
      <c r="BH60" s="225"/>
      <c r="BI60" s="225"/>
      <c r="BJ60" s="225"/>
      <c r="BK60" s="225"/>
      <c r="BL60" s="225"/>
      <c r="BM60" s="225"/>
      <c r="BN60" s="225"/>
      <c r="BO60" s="225"/>
      <c r="BP60" s="225"/>
      <c r="BQ60" s="225"/>
      <c r="BR60" s="225"/>
      <c r="BS60" s="225"/>
      <c r="BT60" s="225"/>
      <c r="BU60" s="225"/>
      <c r="BV60" s="225"/>
      <c r="BW60" s="225"/>
      <c r="BX60" s="225"/>
      <c r="BY60" s="225"/>
      <c r="BZ60" s="225"/>
      <c r="CA60" s="225"/>
      <c r="CB60" s="225"/>
      <c r="CC60" s="225"/>
      <c r="CD60" s="225"/>
      <c r="CE60" s="225"/>
      <c r="CF60" s="225"/>
      <c r="CG60" s="225"/>
      <c r="CH60" s="225"/>
      <c r="CI60" s="225"/>
      <c r="CJ60" s="225"/>
      <c r="CK60" s="225"/>
      <c r="CL60" s="225"/>
      <c r="CM60" s="225"/>
      <c r="CN60" s="225"/>
      <c r="CO60" s="225"/>
      <c r="CP60" s="225"/>
      <c r="CQ60" s="225"/>
      <c r="CR60" s="225"/>
      <c r="CS60" s="225"/>
      <c r="CT60" s="225"/>
      <c r="CU60" s="225"/>
      <c r="CV60" s="225"/>
      <c r="CW60" s="225"/>
      <c r="CX60" s="225"/>
      <c r="CY60" s="225"/>
      <c r="CZ60" s="225"/>
      <c r="DA60" s="225"/>
      <c r="DB60" s="225"/>
      <c r="DC60" s="225"/>
      <c r="DD60" s="225"/>
      <c r="DE60" s="225"/>
      <c r="DF60" s="225"/>
      <c r="DG60" s="225"/>
      <c r="DH60" s="225"/>
      <c r="DI60" s="225"/>
      <c r="DJ60" s="225"/>
      <c r="DK60" s="225"/>
      <c r="DL60" s="225"/>
      <c r="DM60" s="225"/>
      <c r="DN60" s="225"/>
      <c r="DO60" s="225"/>
      <c r="DP60" s="225"/>
      <c r="DQ60" s="225"/>
      <c r="DR60" s="225"/>
      <c r="DS60" s="225"/>
      <c r="DT60" s="225"/>
      <c r="DU60" s="225"/>
      <c r="DV60" s="225"/>
      <c r="DW60" s="225"/>
      <c r="DX60" s="225"/>
      <c r="DY60" s="225"/>
      <c r="DZ60" s="225"/>
      <c r="EA60" s="225"/>
      <c r="EB60" s="225"/>
      <c r="EC60" s="225"/>
      <c r="ED60" s="225"/>
      <c r="EE60" s="225"/>
      <c r="EF60" s="225"/>
      <c r="EG60" s="225"/>
      <c r="EH60" s="225"/>
      <c r="EI60" s="225"/>
      <c r="EJ60" s="225"/>
      <c r="EK60" s="225"/>
      <c r="EL60" s="160"/>
      <c r="EM60" s="225"/>
      <c r="EN60" s="225"/>
      <c r="EO60" s="225"/>
      <c r="EP60" s="225"/>
      <c r="EQ60" s="225"/>
      <c r="ER60" s="225"/>
      <c r="ES60" s="225"/>
      <c r="ET60" s="225"/>
      <c r="EU60" s="225"/>
      <c r="EV60" s="225"/>
      <c r="EW60" s="225"/>
      <c r="EX60" s="225"/>
      <c r="EY60" s="225"/>
      <c r="EZ60" s="225"/>
      <c r="FA60" s="225"/>
      <c r="FB60" s="225"/>
      <c r="FC60" s="225"/>
      <c r="FD60" s="225"/>
      <c r="FE60" s="225"/>
      <c r="FF60" s="225"/>
      <c r="FG60" s="225"/>
      <c r="FH60" s="225"/>
      <c r="FI60" s="225"/>
      <c r="FJ60" s="225"/>
      <c r="FK60" s="225"/>
      <c r="FL60" s="225"/>
      <c r="FM60" s="225"/>
      <c r="FN60" s="225"/>
      <c r="FO60" s="225"/>
      <c r="FP60" s="225"/>
      <c r="FQ60" s="225"/>
      <c r="FR60" s="225"/>
      <c r="FS60" s="225"/>
      <c r="FT60" s="225"/>
      <c r="FU60" s="225"/>
      <c r="FV60" s="225"/>
      <c r="FW60" s="225"/>
      <c r="FX60" s="225"/>
      <c r="FY60" s="225"/>
      <c r="FZ60" s="225"/>
      <c r="GA60" s="225"/>
      <c r="GB60" s="225"/>
      <c r="GC60" s="225"/>
      <c r="GD60" s="225"/>
      <c r="GE60" s="225"/>
      <c r="GF60" s="225"/>
      <c r="GG60" s="225"/>
      <c r="GH60" s="225"/>
      <c r="GI60" s="225"/>
      <c r="GJ60" s="225"/>
      <c r="GK60" s="225"/>
      <c r="GL60" s="225"/>
      <c r="GM60" s="225"/>
      <c r="GN60" s="225"/>
      <c r="GO60" s="225"/>
      <c r="GP60" s="225"/>
    </row>
    <row r="61" spans="1:198" s="148" customFormat="1" ht="15" customHeight="1" thickTop="1" thickBot="1">
      <c r="A61" s="108"/>
      <c r="B61" s="108"/>
      <c r="C61" s="188" t="str">
        <f>IF(MasterSheet!$A$1=1,MasterSheet!C314,MasterSheet!B314)</f>
        <v>Surplus/deficit</v>
      </c>
      <c r="D61" s="251">
        <f>+D13-D33</f>
        <v>-227069922.63999987</v>
      </c>
      <c r="E61" s="270">
        <f t="shared" si="0"/>
        <v>-5.359847105865688</v>
      </c>
      <c r="F61" s="168"/>
      <c r="G61" s="186"/>
      <c r="H61" s="291"/>
      <c r="I61" s="292"/>
      <c r="J61" s="145"/>
      <c r="K61" s="145"/>
      <c r="L61" s="145"/>
      <c r="M61" s="145"/>
      <c r="N61" s="145"/>
      <c r="O61" s="145"/>
      <c r="P61" s="145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6"/>
      <c r="BR61" s="146"/>
      <c r="BS61" s="146"/>
      <c r="BT61" s="146"/>
      <c r="BU61" s="146"/>
      <c r="BV61" s="146"/>
      <c r="BW61" s="146"/>
      <c r="BX61" s="146"/>
      <c r="BY61" s="146"/>
      <c r="BZ61" s="146"/>
      <c r="CA61" s="146"/>
      <c r="CB61" s="146"/>
      <c r="CC61" s="146"/>
      <c r="CD61" s="146"/>
      <c r="CE61" s="146"/>
      <c r="CF61" s="146"/>
      <c r="CG61" s="146"/>
      <c r="CH61" s="146"/>
      <c r="CI61" s="146"/>
      <c r="CJ61" s="146"/>
      <c r="CK61" s="146"/>
      <c r="CL61" s="146"/>
      <c r="CM61" s="146"/>
      <c r="CN61" s="146"/>
      <c r="CO61" s="146"/>
      <c r="CP61" s="146"/>
      <c r="CQ61" s="146"/>
      <c r="CR61" s="146"/>
      <c r="CS61" s="146"/>
      <c r="CT61" s="146"/>
      <c r="CU61" s="146"/>
      <c r="CV61" s="146"/>
      <c r="CW61" s="146"/>
      <c r="CX61" s="146"/>
      <c r="CY61" s="146"/>
      <c r="CZ61" s="146"/>
      <c r="DA61" s="146"/>
      <c r="DB61" s="146"/>
      <c r="DC61" s="146"/>
      <c r="DD61" s="146"/>
      <c r="DE61" s="146"/>
      <c r="DF61" s="146"/>
      <c r="DG61" s="146"/>
      <c r="DH61" s="146"/>
      <c r="DI61" s="146"/>
      <c r="DJ61" s="146"/>
      <c r="DK61" s="146"/>
      <c r="DL61" s="146"/>
      <c r="DM61" s="146"/>
      <c r="DN61" s="146"/>
      <c r="DO61" s="146"/>
      <c r="DP61" s="146"/>
      <c r="DQ61" s="146"/>
      <c r="DR61" s="146"/>
      <c r="DS61" s="146"/>
      <c r="DT61" s="146"/>
      <c r="DU61" s="146"/>
      <c r="DV61" s="146"/>
      <c r="DW61" s="146"/>
      <c r="DX61" s="146"/>
      <c r="DY61" s="146"/>
      <c r="DZ61" s="146"/>
      <c r="EA61" s="146"/>
      <c r="EB61" s="146"/>
      <c r="EC61" s="146"/>
      <c r="ED61" s="146"/>
      <c r="EE61" s="146"/>
      <c r="EF61" s="146"/>
      <c r="EG61" s="146"/>
      <c r="EH61" s="146"/>
      <c r="EI61" s="146"/>
      <c r="EJ61" s="146"/>
      <c r="EK61" s="146"/>
      <c r="EL61" s="160"/>
      <c r="EM61" s="146"/>
      <c r="EN61" s="146"/>
      <c r="EO61" s="146"/>
      <c r="EP61" s="146"/>
      <c r="EQ61" s="146"/>
      <c r="ER61" s="146"/>
      <c r="ES61" s="146"/>
      <c r="ET61" s="146"/>
      <c r="EU61" s="146"/>
      <c r="EV61" s="146"/>
      <c r="EW61" s="146"/>
      <c r="EX61" s="146"/>
      <c r="EY61" s="146"/>
      <c r="EZ61" s="146"/>
      <c r="FA61" s="146"/>
      <c r="FB61" s="146"/>
      <c r="FC61" s="146"/>
      <c r="FD61" s="146"/>
      <c r="FE61" s="146"/>
      <c r="FF61" s="146"/>
      <c r="FG61" s="146"/>
      <c r="FH61" s="146"/>
      <c r="FI61" s="146"/>
      <c r="FJ61" s="146"/>
      <c r="FK61" s="146"/>
      <c r="FL61" s="146"/>
      <c r="FM61" s="146"/>
      <c r="FN61" s="146"/>
      <c r="FO61" s="146"/>
      <c r="FP61" s="146"/>
      <c r="FQ61" s="146"/>
      <c r="FR61" s="146"/>
      <c r="FS61" s="146"/>
      <c r="FT61" s="146"/>
      <c r="FU61" s="146"/>
      <c r="FV61" s="146"/>
      <c r="FW61" s="146"/>
      <c r="FX61" s="146"/>
      <c r="FY61" s="146"/>
      <c r="FZ61" s="146"/>
      <c r="GA61" s="146"/>
      <c r="GB61" s="146"/>
      <c r="GC61" s="146"/>
      <c r="GD61" s="146"/>
      <c r="GE61" s="146"/>
      <c r="GF61" s="146"/>
      <c r="GG61" s="146"/>
      <c r="GH61" s="146"/>
      <c r="GI61" s="146"/>
      <c r="GJ61" s="146"/>
      <c r="GK61" s="146"/>
      <c r="GL61" s="146"/>
      <c r="GM61" s="146"/>
      <c r="GN61" s="146"/>
      <c r="GO61" s="146"/>
      <c r="GP61" s="146"/>
    </row>
    <row r="62" spans="1:198" s="148" customFormat="1" ht="15" customHeight="1" thickTop="1" thickBot="1">
      <c r="A62" s="108"/>
      <c r="B62" s="108"/>
      <c r="C62" s="188" t="s">
        <v>405</v>
      </c>
      <c r="D62" s="251">
        <f>D61-D59</f>
        <v>-243012154.37999988</v>
      </c>
      <c r="E62" s="270">
        <f t="shared" si="0"/>
        <v>-5.7361537679688395</v>
      </c>
      <c r="F62" s="168"/>
      <c r="G62" s="186"/>
      <c r="H62" s="291"/>
      <c r="I62" s="292"/>
      <c r="J62" s="145"/>
      <c r="K62" s="145"/>
      <c r="L62" s="145"/>
      <c r="M62" s="145"/>
      <c r="N62" s="145"/>
      <c r="O62" s="145"/>
      <c r="P62" s="145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6"/>
      <c r="BR62" s="146"/>
      <c r="BS62" s="146"/>
      <c r="BT62" s="146"/>
      <c r="BU62" s="146"/>
      <c r="BV62" s="146"/>
      <c r="BW62" s="146"/>
      <c r="BX62" s="146"/>
      <c r="BY62" s="146"/>
      <c r="BZ62" s="146"/>
      <c r="CA62" s="146"/>
      <c r="CB62" s="146"/>
      <c r="CC62" s="146"/>
      <c r="CD62" s="146"/>
      <c r="CE62" s="146"/>
      <c r="CF62" s="146"/>
      <c r="CG62" s="146"/>
      <c r="CH62" s="146"/>
      <c r="CI62" s="146"/>
      <c r="CJ62" s="146"/>
      <c r="CK62" s="146"/>
      <c r="CL62" s="146"/>
      <c r="CM62" s="146"/>
      <c r="CN62" s="146"/>
      <c r="CO62" s="146"/>
      <c r="CP62" s="146"/>
      <c r="CQ62" s="146"/>
      <c r="CR62" s="146"/>
      <c r="CS62" s="146"/>
      <c r="CT62" s="146"/>
      <c r="CU62" s="146"/>
      <c r="CV62" s="146"/>
      <c r="CW62" s="146"/>
      <c r="CX62" s="146"/>
      <c r="CY62" s="146"/>
      <c r="CZ62" s="146"/>
      <c r="DA62" s="146"/>
      <c r="DB62" s="146"/>
      <c r="DC62" s="146"/>
      <c r="DD62" s="146"/>
      <c r="DE62" s="146"/>
      <c r="DF62" s="146"/>
      <c r="DG62" s="146"/>
      <c r="DH62" s="146"/>
      <c r="DI62" s="146"/>
      <c r="DJ62" s="146"/>
      <c r="DK62" s="146"/>
      <c r="DL62" s="146"/>
      <c r="DM62" s="146"/>
      <c r="DN62" s="146"/>
      <c r="DO62" s="146"/>
      <c r="DP62" s="146"/>
      <c r="DQ62" s="146"/>
      <c r="DR62" s="146"/>
      <c r="DS62" s="146"/>
      <c r="DT62" s="146"/>
      <c r="DU62" s="146"/>
      <c r="DV62" s="146"/>
      <c r="DW62" s="146"/>
      <c r="DX62" s="146"/>
      <c r="DY62" s="146"/>
      <c r="DZ62" s="146"/>
      <c r="EA62" s="146"/>
      <c r="EB62" s="146"/>
      <c r="EC62" s="146"/>
      <c r="ED62" s="146"/>
      <c r="EE62" s="146"/>
      <c r="EF62" s="146"/>
      <c r="EG62" s="146"/>
      <c r="EH62" s="146"/>
      <c r="EI62" s="146"/>
      <c r="EJ62" s="146"/>
      <c r="EK62" s="146"/>
      <c r="EL62" s="160"/>
      <c r="EM62" s="146"/>
      <c r="EN62" s="146"/>
      <c r="EO62" s="146"/>
      <c r="EP62" s="146"/>
      <c r="EQ62" s="146"/>
      <c r="ER62" s="146"/>
      <c r="ES62" s="146"/>
      <c r="ET62" s="146"/>
      <c r="EU62" s="146"/>
      <c r="EV62" s="146"/>
      <c r="EW62" s="146"/>
      <c r="EX62" s="146"/>
      <c r="EY62" s="146"/>
      <c r="EZ62" s="146"/>
      <c r="FA62" s="146"/>
      <c r="FB62" s="146"/>
      <c r="FC62" s="146"/>
      <c r="FD62" s="146"/>
      <c r="FE62" s="146"/>
      <c r="FF62" s="146"/>
      <c r="FG62" s="146"/>
      <c r="FH62" s="146"/>
      <c r="FI62" s="146"/>
      <c r="FJ62" s="146"/>
      <c r="FK62" s="146"/>
      <c r="FL62" s="146"/>
      <c r="FM62" s="146"/>
      <c r="FN62" s="146"/>
      <c r="FO62" s="146"/>
      <c r="FP62" s="146"/>
      <c r="FQ62" s="146"/>
      <c r="FR62" s="146"/>
      <c r="FS62" s="146"/>
      <c r="FT62" s="146"/>
      <c r="FU62" s="146"/>
      <c r="FV62" s="146"/>
      <c r="FW62" s="146"/>
      <c r="FX62" s="146"/>
      <c r="FY62" s="146"/>
      <c r="FZ62" s="146"/>
      <c r="GA62" s="146"/>
      <c r="GB62" s="146"/>
      <c r="GC62" s="146"/>
      <c r="GD62" s="146"/>
      <c r="GE62" s="146"/>
      <c r="GF62" s="146"/>
      <c r="GG62" s="146"/>
      <c r="GH62" s="146"/>
      <c r="GI62" s="146"/>
      <c r="GJ62" s="146"/>
      <c r="GK62" s="146"/>
      <c r="GL62" s="146"/>
      <c r="GM62" s="146"/>
      <c r="GN62" s="146"/>
      <c r="GO62" s="146"/>
      <c r="GP62" s="146"/>
    </row>
    <row r="63" spans="1:198" s="148" customFormat="1" ht="15" customHeight="1" thickTop="1" thickBot="1">
      <c r="A63" s="108"/>
      <c r="B63" s="108"/>
      <c r="C63" s="188" t="str">
        <f>IF(MasterSheet!$A$1=1,MasterSheet!C315,MasterSheet!B315)</f>
        <v>Primary deficit</v>
      </c>
      <c r="D63" s="251">
        <f>+D62+D40</f>
        <v>-140498101.52999985</v>
      </c>
      <c r="E63" s="270">
        <f t="shared" si="0"/>
        <v>-3.3163720413076794</v>
      </c>
      <c r="F63" s="168"/>
      <c r="G63" s="186"/>
      <c r="H63" s="291"/>
      <c r="I63" s="292"/>
      <c r="J63" s="145"/>
      <c r="K63" s="145"/>
      <c r="L63" s="145"/>
      <c r="M63" s="145"/>
      <c r="N63" s="145"/>
      <c r="O63" s="145"/>
      <c r="P63" s="145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6"/>
      <c r="BR63" s="146"/>
      <c r="BS63" s="146"/>
      <c r="BT63" s="146"/>
      <c r="BU63" s="146"/>
      <c r="BV63" s="146"/>
      <c r="BW63" s="146"/>
      <c r="BX63" s="146"/>
      <c r="BY63" s="146"/>
      <c r="BZ63" s="146"/>
      <c r="CA63" s="146"/>
      <c r="CB63" s="146"/>
      <c r="CC63" s="146"/>
      <c r="CD63" s="146"/>
      <c r="CE63" s="146"/>
      <c r="CF63" s="146"/>
      <c r="CG63" s="146"/>
      <c r="CH63" s="146"/>
      <c r="CI63" s="146"/>
      <c r="CJ63" s="146"/>
      <c r="CK63" s="146"/>
      <c r="CL63" s="146"/>
      <c r="CM63" s="146"/>
      <c r="CN63" s="146"/>
      <c r="CO63" s="146"/>
      <c r="CP63" s="146"/>
      <c r="CQ63" s="146"/>
      <c r="CR63" s="146"/>
      <c r="CS63" s="146"/>
      <c r="CT63" s="146"/>
      <c r="CU63" s="146"/>
      <c r="CV63" s="146"/>
      <c r="CW63" s="146"/>
      <c r="CX63" s="146"/>
      <c r="CY63" s="146"/>
      <c r="CZ63" s="146"/>
      <c r="DA63" s="146"/>
      <c r="DB63" s="146"/>
      <c r="DC63" s="146"/>
      <c r="DD63" s="146"/>
      <c r="DE63" s="146"/>
      <c r="DF63" s="146"/>
      <c r="DG63" s="146"/>
      <c r="DH63" s="146"/>
      <c r="DI63" s="146"/>
      <c r="DJ63" s="146"/>
      <c r="DK63" s="146"/>
      <c r="DL63" s="146"/>
      <c r="DM63" s="146"/>
      <c r="DN63" s="146"/>
      <c r="DO63" s="146"/>
      <c r="DP63" s="146"/>
      <c r="DQ63" s="146"/>
      <c r="DR63" s="146"/>
      <c r="DS63" s="146"/>
      <c r="DT63" s="146"/>
      <c r="DU63" s="146"/>
      <c r="DV63" s="146"/>
      <c r="DW63" s="146"/>
      <c r="DX63" s="146"/>
      <c r="DY63" s="146"/>
      <c r="DZ63" s="146"/>
      <c r="EA63" s="146"/>
      <c r="EB63" s="146"/>
      <c r="EC63" s="146"/>
      <c r="ED63" s="146"/>
      <c r="EE63" s="146"/>
      <c r="EF63" s="146"/>
      <c r="EG63" s="146"/>
      <c r="EH63" s="146"/>
      <c r="EI63" s="146"/>
      <c r="EJ63" s="146"/>
      <c r="EK63" s="146"/>
      <c r="EL63" s="160"/>
      <c r="EM63" s="146"/>
      <c r="EN63" s="146"/>
      <c r="EO63" s="146"/>
      <c r="EP63" s="146"/>
      <c r="EQ63" s="146"/>
      <c r="ER63" s="146"/>
      <c r="ES63" s="146"/>
      <c r="ET63" s="146"/>
      <c r="EU63" s="146"/>
      <c r="EV63" s="146"/>
      <c r="EW63" s="146"/>
      <c r="EX63" s="146"/>
      <c r="EY63" s="146"/>
      <c r="EZ63" s="146"/>
      <c r="FA63" s="146"/>
      <c r="FB63" s="146"/>
      <c r="FC63" s="146"/>
      <c r="FD63" s="146"/>
      <c r="FE63" s="146"/>
      <c r="FF63" s="146"/>
      <c r="FG63" s="146"/>
      <c r="FH63" s="146"/>
      <c r="FI63" s="146"/>
      <c r="FJ63" s="146"/>
      <c r="FK63" s="146"/>
      <c r="FL63" s="146"/>
      <c r="FM63" s="146"/>
      <c r="FN63" s="146"/>
      <c r="FO63" s="146"/>
      <c r="FP63" s="146"/>
      <c r="FQ63" s="146"/>
      <c r="FR63" s="146"/>
      <c r="FS63" s="146"/>
      <c r="FT63" s="146"/>
      <c r="FU63" s="146"/>
      <c r="FV63" s="146"/>
      <c r="FW63" s="146"/>
      <c r="FX63" s="146"/>
      <c r="FY63" s="146"/>
      <c r="FZ63" s="146"/>
      <c r="GA63" s="146"/>
      <c r="GB63" s="146"/>
      <c r="GC63" s="146"/>
      <c r="GD63" s="146"/>
      <c r="GE63" s="146"/>
      <c r="GF63" s="146"/>
      <c r="GG63" s="146"/>
      <c r="GH63" s="146"/>
      <c r="GI63" s="146"/>
      <c r="GJ63" s="146"/>
      <c r="GK63" s="146"/>
      <c r="GL63" s="146"/>
      <c r="GM63" s="146"/>
      <c r="GN63" s="146"/>
      <c r="GO63" s="146"/>
      <c r="GP63" s="146"/>
    </row>
    <row r="64" spans="1:198" ht="15" customHeight="1" thickTop="1" thickBot="1">
      <c r="A64" s="104"/>
      <c r="B64" s="104"/>
      <c r="C64" s="189" t="str">
        <f>IF(MasterSheet!$A$1=1,MasterSheet!C316,MasterSheet!B316)</f>
        <v>Repayment of debt</v>
      </c>
      <c r="D64" s="266">
        <f>SUM(D65:D66)</f>
        <v>371789848.07000005</v>
      </c>
      <c r="E64" s="281">
        <f t="shared" si="0"/>
        <v>8.7758727267791823</v>
      </c>
      <c r="F64" s="149"/>
      <c r="G64" s="186"/>
      <c r="H64" s="290"/>
      <c r="I64" s="106"/>
      <c r="J64" s="106"/>
      <c r="K64" s="106"/>
      <c r="L64" s="106"/>
      <c r="M64" s="106"/>
      <c r="N64" s="106"/>
      <c r="O64" s="106"/>
      <c r="P64" s="106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60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21"/>
      <c r="GB64" s="121"/>
      <c r="GC64" s="121"/>
      <c r="GD64" s="121"/>
      <c r="GE64" s="121"/>
      <c r="GF64" s="121"/>
      <c r="GG64" s="121"/>
      <c r="GH64" s="121"/>
      <c r="GI64" s="121"/>
      <c r="GJ64" s="121"/>
      <c r="GK64" s="121"/>
      <c r="GL64" s="121"/>
      <c r="GM64" s="121"/>
      <c r="GN64" s="121"/>
      <c r="GO64" s="121"/>
      <c r="GP64" s="121"/>
    </row>
    <row r="65" spans="1:198" ht="15" customHeight="1" thickTop="1">
      <c r="A65" s="104"/>
      <c r="B65" s="104"/>
      <c r="C65" s="127" t="str">
        <f>IF(MasterSheet!$A$1=1,MasterSheet!C317,MasterSheet!B317)</f>
        <v>Repayment of principal to residents</v>
      </c>
      <c r="D65" s="267">
        <f>'Cental Budget_int'!D77+'Local Government_int'!D57</f>
        <v>236287768.77000001</v>
      </c>
      <c r="E65" s="282">
        <f t="shared" si="0"/>
        <v>5.5774287447185174</v>
      </c>
      <c r="F65" s="151"/>
      <c r="G65" s="186"/>
      <c r="H65" s="133"/>
      <c r="I65" s="106"/>
      <c r="J65" s="106"/>
      <c r="K65" s="106"/>
      <c r="L65" s="106"/>
      <c r="M65" s="106"/>
      <c r="N65" s="106"/>
      <c r="O65" s="106"/>
      <c r="P65" s="106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60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X65" s="121"/>
      <c r="FY65" s="121"/>
      <c r="FZ65" s="121"/>
      <c r="GA65" s="121"/>
      <c r="GB65" s="121"/>
      <c r="GC65" s="121"/>
      <c r="GD65" s="121"/>
      <c r="GE65" s="121"/>
      <c r="GF65" s="121"/>
      <c r="GG65" s="121"/>
      <c r="GH65" s="121"/>
      <c r="GI65" s="121"/>
      <c r="GJ65" s="121"/>
      <c r="GK65" s="121"/>
      <c r="GL65" s="121"/>
      <c r="GM65" s="121"/>
      <c r="GN65" s="121"/>
      <c r="GO65" s="121"/>
      <c r="GP65" s="121"/>
    </row>
    <row r="66" spans="1:198" ht="15" customHeight="1" thickBot="1">
      <c r="A66" s="104"/>
      <c r="B66" s="104"/>
      <c r="C66" s="120" t="str">
        <f>IF(MasterSheet!$A$1=1,MasterSheet!C318,MasterSheet!B318)</f>
        <v>Repayment of principal to nonresidents</v>
      </c>
      <c r="D66" s="262">
        <f>'Cental Budget_int'!D78+'Local Government_int'!D58</f>
        <v>135502079.30000004</v>
      </c>
      <c r="E66" s="283">
        <f t="shared" si="0"/>
        <v>3.198443982060664</v>
      </c>
      <c r="F66" s="151"/>
      <c r="G66" s="186"/>
      <c r="H66" s="133"/>
      <c r="I66" s="106"/>
      <c r="J66" s="106"/>
      <c r="K66" s="106"/>
      <c r="L66" s="106"/>
      <c r="M66" s="106"/>
      <c r="N66" s="106"/>
      <c r="O66" s="106"/>
      <c r="P66" s="106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60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X66" s="121"/>
      <c r="FY66" s="121"/>
      <c r="FZ66" s="121"/>
      <c r="GA66" s="121"/>
      <c r="GB66" s="121"/>
      <c r="GC66" s="121"/>
      <c r="GD66" s="121"/>
      <c r="GE66" s="121"/>
      <c r="GF66" s="121"/>
      <c r="GG66" s="121"/>
      <c r="GH66" s="121"/>
      <c r="GI66" s="121"/>
      <c r="GJ66" s="121"/>
      <c r="GK66" s="121"/>
      <c r="GL66" s="121"/>
      <c r="GM66" s="121"/>
      <c r="GN66" s="121"/>
      <c r="GO66" s="121"/>
      <c r="GP66" s="121"/>
    </row>
    <row r="67" spans="1:198" ht="15" customHeight="1" thickTop="1" thickBot="1">
      <c r="A67" s="104"/>
      <c r="B67" s="104"/>
      <c r="C67" s="189" t="str">
        <f>IF(MasterSheet!$A$1=1,MasterSheet!C321,MasterSheet!B321)</f>
        <v>Financing needs</v>
      </c>
      <c r="D67" s="266">
        <f>+D62-D64</f>
        <v>-614802002.44999993</v>
      </c>
      <c r="E67" s="281">
        <f t="shared" si="0"/>
        <v>-14.512026494748021</v>
      </c>
      <c r="F67" s="149"/>
      <c r="G67" s="186"/>
      <c r="H67" s="133"/>
      <c r="I67" s="106"/>
      <c r="J67" s="106"/>
      <c r="K67" s="106"/>
      <c r="L67" s="106"/>
      <c r="M67" s="106"/>
      <c r="N67" s="106"/>
      <c r="O67" s="106"/>
      <c r="P67" s="106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60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1"/>
      <c r="FX67" s="121"/>
      <c r="FY67" s="121"/>
      <c r="FZ67" s="121"/>
      <c r="GA67" s="121"/>
      <c r="GB67" s="121"/>
      <c r="GC67" s="121"/>
      <c r="GD67" s="121"/>
      <c r="GE67" s="121"/>
      <c r="GF67" s="121"/>
      <c r="GG67" s="121"/>
      <c r="GH67" s="121"/>
      <c r="GI67" s="121"/>
      <c r="GJ67" s="121"/>
      <c r="GK67" s="121"/>
      <c r="GL67" s="121"/>
      <c r="GM67" s="121"/>
      <c r="GN67" s="121"/>
      <c r="GO67" s="121"/>
      <c r="GP67" s="121"/>
    </row>
    <row r="68" spans="1:198" ht="15" customHeight="1" thickTop="1" thickBot="1">
      <c r="A68" s="104"/>
      <c r="B68" s="104"/>
      <c r="C68" s="189" t="str">
        <f>IF(MasterSheet!$A$1=1,MasterSheet!C322,MasterSheet!B322)</f>
        <v>Financing</v>
      </c>
      <c r="D68" s="266">
        <f>SUM(D69:D72)+D74+D73+D59</f>
        <v>614802002.44999993</v>
      </c>
      <c r="E68" s="281">
        <f t="shared" si="0"/>
        <v>14.512026494748021</v>
      </c>
      <c r="F68" s="149"/>
      <c r="G68" s="186"/>
      <c r="H68" s="133"/>
      <c r="I68" s="106"/>
      <c r="J68" s="106"/>
      <c r="K68" s="106"/>
      <c r="L68" s="106"/>
      <c r="M68" s="106"/>
      <c r="N68" s="106"/>
      <c r="O68" s="106"/>
      <c r="P68" s="106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60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  <c r="EX68" s="121"/>
      <c r="EY68" s="121"/>
      <c r="EZ68" s="121"/>
      <c r="FA68" s="121"/>
      <c r="FB68" s="121"/>
      <c r="FC68" s="121"/>
      <c r="FD68" s="121"/>
      <c r="FE68" s="121"/>
      <c r="FF68" s="121"/>
      <c r="FG68" s="121"/>
      <c r="FH68" s="121"/>
      <c r="FI68" s="121"/>
      <c r="FJ68" s="121"/>
      <c r="FK68" s="121"/>
      <c r="FL68" s="121"/>
      <c r="FM68" s="121"/>
      <c r="FN68" s="121"/>
      <c r="FO68" s="121"/>
      <c r="FP68" s="121"/>
      <c r="FQ68" s="121"/>
      <c r="FR68" s="121"/>
      <c r="FS68" s="121"/>
      <c r="FT68" s="121"/>
      <c r="FU68" s="121"/>
      <c r="FV68" s="121"/>
      <c r="FW68" s="121"/>
      <c r="FX68" s="121"/>
      <c r="FY68" s="121"/>
      <c r="FZ68" s="121"/>
      <c r="GA68" s="121"/>
      <c r="GB68" s="121"/>
      <c r="GC68" s="121"/>
      <c r="GD68" s="121"/>
      <c r="GE68" s="121"/>
      <c r="GF68" s="121"/>
      <c r="GG68" s="121"/>
      <c r="GH68" s="121"/>
      <c r="GI68" s="121"/>
      <c r="GJ68" s="121"/>
      <c r="GK68" s="121"/>
      <c r="GL68" s="121"/>
      <c r="GM68" s="121"/>
      <c r="GN68" s="121"/>
      <c r="GO68" s="121"/>
      <c r="GP68" s="121"/>
    </row>
    <row r="69" spans="1:198" ht="15" customHeight="1" thickTop="1">
      <c r="A69" s="104"/>
      <c r="B69" s="104"/>
      <c r="C69" s="127" t="str">
        <f>IF(MasterSheet!$A$1=1,MasterSheet!C323,MasterSheet!B323)</f>
        <v>Borrowings and credits from domestic sources</v>
      </c>
      <c r="D69" s="267">
        <f>'Cental Budget_int'!D81+'Local Government_int'!D62</f>
        <v>264385187.05000001</v>
      </c>
      <c r="E69" s="282">
        <f t="shared" si="0"/>
        <v>6.2406511754986429</v>
      </c>
      <c r="F69" s="151"/>
      <c r="G69" s="186"/>
      <c r="H69" s="133"/>
      <c r="I69" s="106"/>
      <c r="J69" s="106"/>
      <c r="K69" s="106"/>
      <c r="L69" s="106"/>
      <c r="M69" s="106"/>
      <c r="N69" s="106"/>
      <c r="O69" s="106"/>
      <c r="P69" s="106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  <c r="DK69" s="121"/>
      <c r="DL69" s="121"/>
      <c r="DM69" s="121"/>
      <c r="DN69" s="121"/>
      <c r="DO69" s="121"/>
      <c r="DP69" s="121"/>
      <c r="DQ69" s="121"/>
      <c r="DR69" s="121"/>
      <c r="DS69" s="121"/>
      <c r="DT69" s="121"/>
      <c r="DU69" s="121"/>
      <c r="DV69" s="121"/>
      <c r="DW69" s="121"/>
      <c r="DX69" s="121"/>
      <c r="DY69" s="121"/>
      <c r="DZ69" s="121"/>
      <c r="EA69" s="121"/>
      <c r="EB69" s="121"/>
      <c r="EC69" s="121"/>
      <c r="ED69" s="121"/>
      <c r="EE69" s="121"/>
      <c r="EF69" s="121"/>
      <c r="EG69" s="121"/>
      <c r="EH69" s="121"/>
      <c r="EI69" s="121"/>
      <c r="EJ69" s="121"/>
      <c r="EK69" s="121"/>
      <c r="EL69" s="160"/>
      <c r="EM69" s="121"/>
      <c r="EN69" s="121"/>
      <c r="EO69" s="121"/>
      <c r="EP69" s="121"/>
      <c r="EQ69" s="121"/>
      <c r="ER69" s="121"/>
      <c r="ES69" s="121"/>
      <c r="ET69" s="121"/>
      <c r="EU69" s="121"/>
      <c r="EV69" s="121"/>
      <c r="EW69" s="121"/>
      <c r="EX69" s="121"/>
      <c r="EY69" s="121"/>
      <c r="EZ69" s="121"/>
      <c r="FA69" s="121"/>
      <c r="FB69" s="121"/>
      <c r="FC69" s="121"/>
      <c r="FD69" s="121"/>
      <c r="FE69" s="121"/>
      <c r="FF69" s="121"/>
      <c r="FG69" s="121"/>
      <c r="FH69" s="121"/>
      <c r="FI69" s="121"/>
      <c r="FJ69" s="121"/>
      <c r="FK69" s="121"/>
      <c r="FL69" s="121"/>
      <c r="FM69" s="121"/>
      <c r="FN69" s="121"/>
      <c r="FO69" s="121"/>
      <c r="FP69" s="121"/>
      <c r="FQ69" s="121"/>
      <c r="FR69" s="121"/>
      <c r="FS69" s="121"/>
      <c r="FT69" s="121"/>
      <c r="FU69" s="121"/>
      <c r="FV69" s="121"/>
      <c r="FW69" s="121"/>
      <c r="FX69" s="121"/>
      <c r="FY69" s="121"/>
      <c r="FZ69" s="121"/>
      <c r="GA69" s="121"/>
      <c r="GB69" s="121"/>
      <c r="GC69" s="121"/>
      <c r="GD69" s="121"/>
      <c r="GE69" s="121"/>
      <c r="GF69" s="121"/>
      <c r="GG69" s="121"/>
      <c r="GH69" s="121"/>
      <c r="GI69" s="121"/>
      <c r="GJ69" s="121"/>
      <c r="GK69" s="121"/>
      <c r="GL69" s="121"/>
      <c r="GM69" s="121"/>
      <c r="GN69" s="121"/>
      <c r="GO69" s="121"/>
      <c r="GP69" s="121"/>
    </row>
    <row r="70" spans="1:198" ht="15" customHeight="1">
      <c r="A70" s="104"/>
      <c r="B70" s="104"/>
      <c r="C70" s="120" t="str">
        <f>IF(MasterSheet!$A$1=1,MasterSheet!C324,MasterSheet!B324)</f>
        <v>Borrowings and credits from foreign sources</v>
      </c>
      <c r="D70" s="262">
        <f>'Cental Budget_int'!D82+'Local Government_int'!D63</f>
        <v>353339674.82999998</v>
      </c>
      <c r="E70" s="283">
        <f t="shared" si="0"/>
        <v>8.3403676343679916</v>
      </c>
      <c r="F70" s="151"/>
      <c r="G70" s="186"/>
      <c r="H70" s="133"/>
      <c r="I70" s="106"/>
      <c r="J70" s="106"/>
      <c r="K70" s="106"/>
      <c r="L70" s="106"/>
      <c r="M70" s="106"/>
      <c r="N70" s="106"/>
      <c r="O70" s="106"/>
      <c r="P70" s="106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  <c r="EJ70" s="121"/>
      <c r="EK70" s="121"/>
      <c r="EL70" s="160"/>
      <c r="EM70" s="121"/>
      <c r="EN70" s="121"/>
      <c r="EO70" s="121"/>
      <c r="EP70" s="121"/>
      <c r="EQ70" s="121"/>
      <c r="ER70" s="121"/>
      <c r="ES70" s="121"/>
      <c r="ET70" s="121"/>
      <c r="EU70" s="121"/>
      <c r="EV70" s="121"/>
      <c r="EW70" s="121"/>
      <c r="EX70" s="121"/>
      <c r="EY70" s="121"/>
      <c r="EZ70" s="121"/>
      <c r="FA70" s="121"/>
      <c r="FB70" s="121"/>
      <c r="FC70" s="121"/>
      <c r="FD70" s="121"/>
      <c r="FE70" s="121"/>
      <c r="FF70" s="121"/>
      <c r="FG70" s="121"/>
      <c r="FH70" s="121"/>
      <c r="FI70" s="121"/>
      <c r="FJ70" s="121"/>
      <c r="FK70" s="121"/>
      <c r="FL70" s="121"/>
      <c r="FM70" s="121"/>
      <c r="FN70" s="121"/>
      <c r="FO70" s="121"/>
      <c r="FP70" s="121"/>
      <c r="FQ70" s="121"/>
      <c r="FR70" s="121"/>
      <c r="FS70" s="121"/>
      <c r="FT70" s="121"/>
      <c r="FU70" s="121"/>
      <c r="FV70" s="121"/>
      <c r="FW70" s="121"/>
      <c r="FX70" s="121"/>
      <c r="FY70" s="121"/>
      <c r="FZ70" s="121"/>
      <c r="GA70" s="121"/>
      <c r="GB70" s="121"/>
      <c r="GC70" s="121"/>
      <c r="GD70" s="121"/>
      <c r="GE70" s="121"/>
      <c r="GF70" s="121"/>
      <c r="GG70" s="121"/>
      <c r="GH70" s="121"/>
      <c r="GI70" s="121"/>
      <c r="GJ70" s="121"/>
      <c r="GK70" s="121"/>
      <c r="GL70" s="121"/>
      <c r="GM70" s="121"/>
      <c r="GN70" s="121"/>
      <c r="GO70" s="121"/>
      <c r="GP70" s="121"/>
    </row>
    <row r="71" spans="1:198" s="122" customFormat="1" ht="15" customHeight="1">
      <c r="C71" s="190" t="str">
        <f>IF(MasterSheet!$A$1=1,MasterSheet!C326,MasterSheet!B326)</f>
        <v>Privatisation revenues or selling property</v>
      </c>
      <c r="D71" s="268">
        <f>'Cental Budget_int'!D83+'Local Government_int'!D64</f>
        <v>9272797.5899999999</v>
      </c>
      <c r="E71" s="284">
        <f t="shared" ref="E71:E74" si="1">+D71/D$9*100</f>
        <v>0.21887873456862975</v>
      </c>
      <c r="F71" s="151"/>
      <c r="G71" s="186"/>
      <c r="H71" s="133"/>
      <c r="I71" s="106"/>
      <c r="J71" s="106"/>
      <c r="K71" s="106"/>
      <c r="L71" s="106"/>
      <c r="M71" s="106"/>
      <c r="N71" s="106"/>
      <c r="O71" s="106"/>
      <c r="P71" s="106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60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21"/>
      <c r="EZ71" s="121"/>
      <c r="FA71" s="121"/>
      <c r="FB71" s="121"/>
      <c r="FC71" s="121"/>
      <c r="FD71" s="121"/>
      <c r="FE71" s="121"/>
      <c r="FF71" s="121"/>
      <c r="FG71" s="121"/>
      <c r="FH71" s="121"/>
      <c r="FI71" s="121"/>
      <c r="FJ71" s="121"/>
      <c r="FK71" s="121"/>
      <c r="FL71" s="121"/>
      <c r="FM71" s="121"/>
      <c r="FN71" s="121"/>
      <c r="FO71" s="121"/>
      <c r="FP71" s="121"/>
      <c r="FQ71" s="121"/>
      <c r="FR71" s="121"/>
      <c r="FS71" s="121"/>
      <c r="FT71" s="121"/>
      <c r="FU71" s="121"/>
      <c r="FV71" s="121"/>
      <c r="FW71" s="121"/>
      <c r="FX71" s="121"/>
      <c r="FY71" s="121"/>
      <c r="FZ71" s="121"/>
      <c r="GA71" s="121"/>
      <c r="GB71" s="121"/>
      <c r="GC71" s="121"/>
      <c r="GD71" s="121"/>
      <c r="GE71" s="121"/>
      <c r="GF71" s="121"/>
      <c r="GG71" s="121"/>
      <c r="GH71" s="121"/>
      <c r="GI71" s="121"/>
      <c r="GJ71" s="121"/>
      <c r="GK71" s="121"/>
      <c r="GL71" s="121"/>
      <c r="GM71" s="121"/>
      <c r="GN71" s="121"/>
      <c r="GO71" s="121"/>
      <c r="GP71" s="121"/>
    </row>
    <row r="72" spans="1:198" s="122" customFormat="1" ht="10.5" hidden="1" customHeight="1">
      <c r="C72" s="190" t="s">
        <v>152</v>
      </c>
      <c r="D72" s="268"/>
      <c r="E72" s="284">
        <f t="shared" si="1"/>
        <v>0</v>
      </c>
      <c r="F72" s="151"/>
      <c r="G72" s="186"/>
      <c r="H72" s="133"/>
      <c r="I72" s="106"/>
      <c r="J72" s="106"/>
      <c r="K72" s="106"/>
      <c r="L72" s="106"/>
      <c r="M72" s="106"/>
      <c r="N72" s="106"/>
      <c r="O72" s="106"/>
      <c r="P72" s="106"/>
      <c r="Q72" s="231"/>
      <c r="R72" s="231"/>
      <c r="S72" s="231"/>
      <c r="T72" s="231"/>
      <c r="U72" s="231"/>
      <c r="V72" s="231"/>
      <c r="W72" s="231"/>
      <c r="X72" s="231"/>
      <c r="Y72" s="231"/>
      <c r="Z72" s="231"/>
      <c r="AA72" s="231"/>
      <c r="AB72" s="231"/>
      <c r="AC72" s="231"/>
      <c r="AD72" s="231"/>
      <c r="AE72" s="231"/>
      <c r="AF72" s="231"/>
      <c r="AG72" s="231"/>
      <c r="AH72" s="231"/>
      <c r="AI72" s="231"/>
      <c r="AJ72" s="231"/>
      <c r="AK72" s="231"/>
      <c r="AL72" s="231"/>
      <c r="AM72" s="231"/>
      <c r="AN72" s="231"/>
      <c r="AO72" s="231"/>
      <c r="AP72" s="231"/>
      <c r="AQ72" s="231"/>
      <c r="AR72" s="231"/>
      <c r="AS72" s="231"/>
      <c r="AT72" s="231"/>
      <c r="AU72" s="231"/>
      <c r="AV72" s="231"/>
      <c r="AW72" s="231"/>
      <c r="AX72" s="231"/>
      <c r="AY72" s="231"/>
      <c r="AZ72" s="231"/>
      <c r="BA72" s="231"/>
      <c r="BB72" s="231"/>
      <c r="BC72" s="231"/>
      <c r="BD72" s="231"/>
      <c r="BE72" s="231"/>
      <c r="BF72" s="231"/>
      <c r="BG72" s="231"/>
      <c r="BH72" s="231"/>
      <c r="BI72" s="231"/>
      <c r="BJ72" s="231"/>
      <c r="BK72" s="231"/>
      <c r="BL72" s="231"/>
      <c r="BM72" s="231"/>
      <c r="BN72" s="231"/>
      <c r="BO72" s="231"/>
      <c r="BP72" s="231"/>
      <c r="BQ72" s="231"/>
      <c r="BR72" s="231"/>
      <c r="BS72" s="231"/>
      <c r="BT72" s="231"/>
      <c r="BU72" s="231"/>
      <c r="BV72" s="231"/>
      <c r="BW72" s="231"/>
      <c r="BX72" s="231"/>
      <c r="BY72" s="231"/>
      <c r="BZ72" s="231"/>
      <c r="CA72" s="231"/>
      <c r="CB72" s="231"/>
      <c r="CC72" s="231"/>
      <c r="CD72" s="231"/>
      <c r="CE72" s="231"/>
      <c r="CF72" s="231"/>
      <c r="CG72" s="231"/>
      <c r="CH72" s="231"/>
      <c r="CI72" s="231"/>
      <c r="CJ72" s="231"/>
      <c r="CK72" s="231"/>
      <c r="CL72" s="231"/>
      <c r="CM72" s="231"/>
      <c r="CN72" s="231"/>
      <c r="CO72" s="231"/>
      <c r="CP72" s="231"/>
      <c r="CQ72" s="231"/>
      <c r="CR72" s="231"/>
      <c r="CS72" s="231"/>
      <c r="CT72" s="231"/>
      <c r="CU72" s="231"/>
      <c r="CV72" s="231"/>
      <c r="CW72" s="231"/>
      <c r="CX72" s="231"/>
      <c r="CY72" s="231"/>
      <c r="CZ72" s="231"/>
      <c r="DA72" s="231"/>
      <c r="DB72" s="231"/>
      <c r="DC72" s="231"/>
      <c r="DD72" s="231"/>
      <c r="DE72" s="231"/>
      <c r="DF72" s="231"/>
      <c r="DG72" s="231"/>
      <c r="DH72" s="231"/>
      <c r="DI72" s="231"/>
      <c r="DJ72" s="231"/>
      <c r="DK72" s="231"/>
      <c r="DL72" s="231"/>
      <c r="DM72" s="231"/>
      <c r="DN72" s="231"/>
      <c r="DO72" s="231"/>
      <c r="DP72" s="231"/>
      <c r="DQ72" s="231"/>
      <c r="DR72" s="231"/>
      <c r="DS72" s="231"/>
      <c r="DT72" s="231"/>
      <c r="DU72" s="231"/>
      <c r="DV72" s="231"/>
      <c r="DW72" s="231"/>
      <c r="DX72" s="231"/>
      <c r="DY72" s="231"/>
      <c r="DZ72" s="231"/>
      <c r="EA72" s="231"/>
      <c r="EB72" s="231"/>
      <c r="EC72" s="231"/>
      <c r="ED72" s="231"/>
      <c r="EE72" s="231"/>
      <c r="EF72" s="231"/>
      <c r="EG72" s="231"/>
      <c r="EH72" s="231"/>
      <c r="EI72" s="231"/>
      <c r="EJ72" s="231"/>
      <c r="EK72" s="231"/>
      <c r="EL72" s="160"/>
      <c r="EM72" s="231"/>
      <c r="EN72" s="231"/>
      <c r="EO72" s="231"/>
      <c r="EP72" s="231"/>
      <c r="EQ72" s="231"/>
      <c r="ER72" s="231"/>
      <c r="ES72" s="231"/>
      <c r="ET72" s="231"/>
      <c r="EU72" s="231"/>
      <c r="EV72" s="231"/>
      <c r="EW72" s="231"/>
      <c r="EX72" s="231"/>
      <c r="EY72" s="231"/>
      <c r="EZ72" s="231"/>
      <c r="FA72" s="231"/>
      <c r="FB72" s="231"/>
      <c r="FC72" s="231"/>
      <c r="FD72" s="231"/>
      <c r="FE72" s="231"/>
      <c r="FF72" s="231"/>
      <c r="FG72" s="231"/>
      <c r="FH72" s="231"/>
      <c r="FI72" s="231"/>
      <c r="FJ72" s="231"/>
      <c r="FK72" s="231"/>
      <c r="FL72" s="231"/>
      <c r="FM72" s="231"/>
      <c r="FN72" s="231"/>
      <c r="FO72" s="231"/>
      <c r="FP72" s="231"/>
      <c r="FQ72" s="231"/>
      <c r="FR72" s="231"/>
      <c r="FS72" s="231"/>
      <c r="FT72" s="231"/>
      <c r="FU72" s="231"/>
      <c r="FV72" s="231"/>
      <c r="FW72" s="231"/>
      <c r="FX72" s="231"/>
      <c r="FY72" s="231"/>
      <c r="FZ72" s="231"/>
      <c r="GA72" s="231"/>
      <c r="GB72" s="231"/>
      <c r="GC72" s="231"/>
      <c r="GD72" s="231"/>
      <c r="GE72" s="231"/>
      <c r="GF72" s="231"/>
      <c r="GG72" s="231"/>
      <c r="GH72" s="231"/>
      <c r="GI72" s="231"/>
      <c r="GJ72" s="231"/>
      <c r="GK72" s="231"/>
      <c r="GL72" s="231"/>
      <c r="GM72" s="231"/>
      <c r="GN72" s="231"/>
      <c r="GO72" s="231"/>
      <c r="GP72" s="231"/>
    </row>
    <row r="73" spans="1:198" s="122" customFormat="1" ht="15" customHeight="1">
      <c r="C73" s="190" t="s">
        <v>279</v>
      </c>
      <c r="D73" s="268">
        <f>'Local Government_int'!D68</f>
        <v>3634108.3600000003</v>
      </c>
      <c r="E73" s="284">
        <f t="shared" si="1"/>
        <v>8.5780912545733515E-2</v>
      </c>
      <c r="F73" s="151"/>
      <c r="G73" s="186"/>
      <c r="H73" s="133"/>
      <c r="I73" s="106"/>
      <c r="J73" s="106"/>
      <c r="K73" s="106"/>
      <c r="L73" s="106"/>
      <c r="M73" s="106"/>
      <c r="N73" s="106"/>
      <c r="O73" s="106"/>
      <c r="P73" s="106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  <c r="AF73" s="229"/>
      <c r="AG73" s="229"/>
      <c r="AH73" s="229"/>
      <c r="AI73" s="229"/>
      <c r="AJ73" s="229"/>
      <c r="AK73" s="229"/>
      <c r="AL73" s="229"/>
      <c r="AM73" s="229"/>
      <c r="AN73" s="229"/>
      <c r="AO73" s="229"/>
      <c r="AP73" s="229"/>
      <c r="AQ73" s="229"/>
      <c r="AR73" s="229"/>
      <c r="AS73" s="229"/>
      <c r="AT73" s="229"/>
      <c r="AU73" s="229"/>
      <c r="AV73" s="229"/>
      <c r="AW73" s="229"/>
      <c r="AX73" s="229"/>
      <c r="AY73" s="229"/>
      <c r="AZ73" s="229"/>
      <c r="BA73" s="229"/>
      <c r="BB73" s="229"/>
      <c r="BC73" s="229"/>
      <c r="BD73" s="229"/>
      <c r="BE73" s="229"/>
      <c r="BF73" s="229"/>
      <c r="BG73" s="229"/>
      <c r="BH73" s="229"/>
      <c r="BI73" s="229"/>
      <c r="BJ73" s="229"/>
      <c r="BK73" s="229"/>
      <c r="BL73" s="229"/>
      <c r="BM73" s="229"/>
      <c r="BN73" s="229"/>
      <c r="BO73" s="229"/>
      <c r="BP73" s="229"/>
      <c r="BQ73" s="229"/>
      <c r="BR73" s="229"/>
      <c r="BS73" s="229"/>
      <c r="BT73" s="229"/>
      <c r="BU73" s="229"/>
      <c r="BV73" s="229"/>
      <c r="BW73" s="229"/>
      <c r="BX73" s="229"/>
      <c r="BY73" s="229"/>
      <c r="BZ73" s="229"/>
      <c r="CA73" s="229"/>
      <c r="CB73" s="229"/>
      <c r="CC73" s="229"/>
      <c r="CD73" s="229"/>
      <c r="CE73" s="229"/>
      <c r="CF73" s="229"/>
      <c r="CG73" s="229"/>
      <c r="CH73" s="229"/>
      <c r="CI73" s="229"/>
      <c r="CJ73" s="229"/>
      <c r="CK73" s="229"/>
      <c r="CL73" s="229"/>
      <c r="CM73" s="229"/>
      <c r="CN73" s="229"/>
      <c r="CO73" s="229"/>
      <c r="CP73" s="229"/>
      <c r="CQ73" s="229"/>
      <c r="CR73" s="229"/>
      <c r="CS73" s="229"/>
      <c r="CT73" s="229"/>
      <c r="CU73" s="229"/>
      <c r="CV73" s="229"/>
      <c r="CW73" s="229"/>
      <c r="CX73" s="229"/>
      <c r="CY73" s="229"/>
      <c r="CZ73" s="229"/>
      <c r="DA73" s="229"/>
      <c r="DB73" s="229"/>
      <c r="DC73" s="229"/>
      <c r="DD73" s="229"/>
      <c r="DE73" s="229"/>
      <c r="DF73" s="229"/>
      <c r="DG73" s="229"/>
      <c r="DH73" s="229"/>
      <c r="DI73" s="229"/>
      <c r="DJ73" s="229"/>
      <c r="DK73" s="229"/>
      <c r="DL73" s="229"/>
      <c r="DM73" s="229"/>
      <c r="DN73" s="229"/>
      <c r="DO73" s="229"/>
      <c r="DP73" s="229"/>
      <c r="DQ73" s="229"/>
      <c r="DR73" s="229"/>
      <c r="DS73" s="229"/>
      <c r="DT73" s="229"/>
      <c r="DU73" s="229"/>
      <c r="DV73" s="229"/>
      <c r="DW73" s="229"/>
      <c r="DX73" s="229"/>
      <c r="DY73" s="229"/>
      <c r="DZ73" s="229"/>
      <c r="EA73" s="229"/>
      <c r="EB73" s="229"/>
      <c r="EC73" s="229"/>
      <c r="ED73" s="229"/>
      <c r="EE73" s="229"/>
      <c r="EF73" s="229"/>
      <c r="EG73" s="229"/>
      <c r="EH73" s="229"/>
      <c r="EI73" s="229"/>
      <c r="EJ73" s="229"/>
      <c r="EK73" s="229"/>
      <c r="EL73" s="160"/>
      <c r="EM73" s="229"/>
      <c r="EN73" s="229"/>
      <c r="EO73" s="229"/>
      <c r="EP73" s="229"/>
      <c r="EQ73" s="229"/>
      <c r="ER73" s="229"/>
      <c r="ES73" s="229"/>
      <c r="ET73" s="229"/>
      <c r="EU73" s="229"/>
      <c r="EV73" s="229"/>
      <c r="EW73" s="229"/>
      <c r="EX73" s="229"/>
      <c r="EY73" s="229"/>
      <c r="EZ73" s="229"/>
      <c r="FA73" s="229"/>
      <c r="FB73" s="229"/>
      <c r="FC73" s="229"/>
      <c r="FD73" s="229"/>
      <c r="FE73" s="229"/>
      <c r="FF73" s="229"/>
      <c r="FG73" s="229"/>
      <c r="FH73" s="229"/>
      <c r="FI73" s="229"/>
      <c r="FJ73" s="229"/>
      <c r="FK73" s="229"/>
      <c r="FL73" s="229"/>
      <c r="FM73" s="229"/>
      <c r="FN73" s="229"/>
      <c r="FO73" s="229"/>
      <c r="FP73" s="229"/>
      <c r="FQ73" s="229"/>
      <c r="FR73" s="229"/>
      <c r="FS73" s="229"/>
      <c r="FT73" s="229"/>
      <c r="FU73" s="229"/>
      <c r="FV73" s="229"/>
      <c r="FW73" s="229"/>
      <c r="FX73" s="229"/>
      <c r="FY73" s="229"/>
      <c r="FZ73" s="229"/>
      <c r="GA73" s="229"/>
      <c r="GB73" s="229"/>
      <c r="GC73" s="229"/>
      <c r="GD73" s="229"/>
      <c r="GE73" s="229"/>
      <c r="GF73" s="229"/>
      <c r="GG73" s="229"/>
      <c r="GH73" s="229"/>
      <c r="GI73" s="229"/>
      <c r="GJ73" s="229"/>
      <c r="GK73" s="229"/>
      <c r="GL73" s="229"/>
      <c r="GM73" s="229"/>
      <c r="GN73" s="229"/>
      <c r="GO73" s="229"/>
      <c r="GP73" s="229"/>
    </row>
    <row r="74" spans="1:198" ht="15" customHeight="1" thickBot="1">
      <c r="A74" s="104"/>
      <c r="B74" s="104"/>
      <c r="C74" s="123" t="str">
        <f>IF(MasterSheet!$A$1=1,MasterSheet!C327,MasterSheet!B327)</f>
        <v>Increase/Decrease of deposits</v>
      </c>
      <c r="D74" s="269">
        <f>-D67-SUM(D69:D73)-D59</f>
        <v>-31771997.120000117</v>
      </c>
      <c r="E74" s="285">
        <f t="shared" si="1"/>
        <v>-0.74995862433612925</v>
      </c>
      <c r="F74" s="151"/>
      <c r="G74" s="186"/>
      <c r="H74" s="133"/>
      <c r="I74" s="106"/>
      <c r="J74" s="106"/>
      <c r="K74" s="106"/>
      <c r="L74" s="106"/>
      <c r="M74" s="106"/>
      <c r="N74" s="106"/>
      <c r="O74" s="106"/>
      <c r="P74" s="106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60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</row>
    <row r="75" spans="1:198" ht="15" customHeight="1" thickTop="1">
      <c r="A75" s="104"/>
      <c r="B75" s="104"/>
      <c r="C75" s="210" t="str">
        <f>IF(MasterSheet!$A$1=1,MasterSheet!C328,MasterSheet!B328)</f>
        <v>Sourse: Ministry of Finance of Montenegro</v>
      </c>
      <c r="D75" s="161"/>
      <c r="E75" s="161"/>
      <c r="F75" s="151"/>
      <c r="G75" s="186"/>
      <c r="H75" s="133"/>
      <c r="I75" s="106"/>
      <c r="J75" s="106"/>
      <c r="K75" s="106"/>
      <c r="L75" s="106"/>
      <c r="M75" s="106"/>
      <c r="N75" s="106"/>
      <c r="O75" s="106"/>
      <c r="P75" s="106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60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X75" s="121"/>
      <c r="FY75" s="121"/>
      <c r="FZ75" s="121"/>
      <c r="GA75" s="121"/>
      <c r="GB75" s="121"/>
      <c r="GC75" s="121"/>
      <c r="GD75" s="121"/>
      <c r="GE75" s="121"/>
      <c r="GF75" s="121"/>
      <c r="GG75" s="121"/>
      <c r="GH75" s="121"/>
      <c r="GI75" s="121"/>
      <c r="GJ75" s="121"/>
      <c r="GK75" s="121"/>
      <c r="GL75" s="121"/>
      <c r="GM75" s="121"/>
      <c r="GN75" s="121"/>
      <c r="GO75" s="121"/>
      <c r="GP75" s="121"/>
    </row>
    <row r="76" spans="1:198" ht="15" customHeight="1">
      <c r="A76" s="104"/>
      <c r="B76" s="104"/>
      <c r="C76" s="132"/>
      <c r="D76" s="161"/>
      <c r="E76" s="161"/>
      <c r="F76" s="151"/>
      <c r="G76" s="186"/>
      <c r="H76" s="106"/>
      <c r="I76" s="106"/>
      <c r="J76" s="106"/>
      <c r="K76" s="106"/>
      <c r="L76" s="106"/>
      <c r="M76" s="106"/>
      <c r="N76" s="106"/>
      <c r="O76" s="106"/>
      <c r="P76" s="106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60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1"/>
      <c r="FX76" s="121"/>
      <c r="FY76" s="121"/>
      <c r="FZ76" s="121"/>
      <c r="GA76" s="121"/>
      <c r="GB76" s="121"/>
      <c r="GC76" s="121"/>
      <c r="GD76" s="121"/>
      <c r="GE76" s="121"/>
      <c r="GF76" s="121"/>
      <c r="GG76" s="121"/>
      <c r="GH76" s="121"/>
      <c r="GI76" s="121"/>
      <c r="GJ76" s="121"/>
      <c r="GK76" s="121"/>
      <c r="GL76" s="121"/>
      <c r="GM76" s="121"/>
      <c r="GN76" s="121"/>
      <c r="GO76" s="121"/>
      <c r="GP76" s="121"/>
    </row>
    <row r="77" spans="1:198" ht="15" customHeight="1">
      <c r="A77" s="104"/>
      <c r="B77" s="104"/>
      <c r="C77" s="133"/>
      <c r="D77" s="106"/>
      <c r="E77" s="106"/>
      <c r="F77" s="106"/>
      <c r="G77" s="186"/>
      <c r="H77" s="106"/>
      <c r="I77" s="106"/>
      <c r="J77" s="106"/>
      <c r="K77" s="106"/>
      <c r="L77" s="106"/>
      <c r="M77" s="106"/>
      <c r="N77" s="106"/>
      <c r="O77" s="106"/>
      <c r="P77" s="106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121"/>
      <c r="DW77" s="121"/>
      <c r="DX77" s="121"/>
      <c r="DY77" s="121"/>
      <c r="DZ77" s="121"/>
      <c r="EA77" s="121"/>
      <c r="EB77" s="121"/>
      <c r="EC77" s="121"/>
      <c r="ED77" s="121"/>
      <c r="EE77" s="121"/>
      <c r="EF77" s="121"/>
      <c r="EG77" s="121"/>
      <c r="EH77" s="121"/>
      <c r="EI77" s="121"/>
      <c r="EJ77" s="121"/>
      <c r="EK77" s="121"/>
      <c r="EL77" s="160"/>
      <c r="EM77" s="121"/>
      <c r="EN77" s="121"/>
      <c r="EO77" s="121"/>
      <c r="EP77" s="121"/>
      <c r="EQ77" s="121"/>
      <c r="ER77" s="121"/>
      <c r="ES77" s="121"/>
      <c r="ET77" s="121"/>
      <c r="EU77" s="121"/>
      <c r="EV77" s="121"/>
      <c r="EW77" s="121"/>
      <c r="EX77" s="121"/>
      <c r="EY77" s="121"/>
      <c r="EZ77" s="121"/>
      <c r="FA77" s="121"/>
      <c r="FB77" s="121"/>
      <c r="FC77" s="121"/>
      <c r="FD77" s="121"/>
      <c r="FE77" s="121"/>
      <c r="FF77" s="121"/>
      <c r="FG77" s="121"/>
      <c r="FH77" s="121"/>
      <c r="FI77" s="121"/>
      <c r="FJ77" s="121"/>
      <c r="FK77" s="121"/>
      <c r="FL77" s="121"/>
      <c r="FM77" s="121"/>
      <c r="FN77" s="121"/>
      <c r="FO77" s="121"/>
      <c r="FP77" s="121"/>
      <c r="FQ77" s="121"/>
      <c r="FR77" s="121"/>
      <c r="FS77" s="121"/>
      <c r="FT77" s="121"/>
      <c r="FU77" s="121"/>
      <c r="FV77" s="121"/>
      <c r="FW77" s="121"/>
      <c r="FX77" s="121"/>
      <c r="FY77" s="121"/>
      <c r="FZ77" s="121"/>
      <c r="GA77" s="121"/>
      <c r="GB77" s="121"/>
      <c r="GC77" s="121"/>
      <c r="GD77" s="121"/>
      <c r="GE77" s="121"/>
      <c r="GF77" s="121"/>
      <c r="GG77" s="121"/>
      <c r="GH77" s="121"/>
      <c r="GI77" s="121"/>
      <c r="GJ77" s="121"/>
      <c r="GK77" s="121"/>
      <c r="GL77" s="121"/>
      <c r="GM77" s="121"/>
      <c r="GN77" s="121"/>
      <c r="GO77" s="121"/>
      <c r="GP77" s="121"/>
    </row>
    <row r="78" spans="1:198" ht="15" customHeight="1">
      <c r="A78" s="104"/>
      <c r="B78" s="104"/>
      <c r="C78" s="133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AV78" s="193"/>
      <c r="AW78" s="193"/>
      <c r="AX78" s="193"/>
      <c r="AY78" s="193"/>
      <c r="AZ78" s="193"/>
      <c r="BA78" s="193"/>
      <c r="BB78" s="193"/>
      <c r="BC78" s="193"/>
      <c r="BD78" s="193"/>
      <c r="BE78" s="193"/>
      <c r="BF78" s="193"/>
      <c r="BG78" s="193"/>
      <c r="BH78" s="193"/>
      <c r="BI78" s="193"/>
      <c r="BJ78" s="193"/>
      <c r="BK78" s="193"/>
      <c r="BL78" s="193"/>
      <c r="BM78" s="193"/>
      <c r="BN78" s="193"/>
      <c r="BO78" s="193"/>
      <c r="BP78" s="193"/>
      <c r="BQ78" s="193"/>
      <c r="BR78" s="193"/>
      <c r="BS78" s="193"/>
      <c r="BT78" s="193"/>
      <c r="BU78" s="193"/>
      <c r="BV78" s="193"/>
      <c r="BW78" s="193"/>
      <c r="BX78" s="193"/>
      <c r="BY78" s="193"/>
      <c r="BZ78" s="193"/>
      <c r="CA78" s="193"/>
      <c r="CB78" s="193"/>
      <c r="CC78" s="193"/>
      <c r="CD78" s="193"/>
      <c r="CE78" s="193"/>
      <c r="CF78" s="193"/>
      <c r="CG78" s="193"/>
      <c r="CH78" s="193"/>
      <c r="CI78" s="193"/>
      <c r="CJ78" s="193"/>
      <c r="CK78" s="193"/>
      <c r="CL78" s="193"/>
      <c r="CM78" s="193"/>
      <c r="CN78" s="193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121"/>
      <c r="DW78" s="121"/>
      <c r="DX78" s="121"/>
      <c r="DY78" s="121"/>
      <c r="DZ78" s="121"/>
      <c r="EA78" s="121"/>
      <c r="EB78" s="121"/>
      <c r="EC78" s="121"/>
      <c r="ED78" s="121"/>
      <c r="EE78" s="121"/>
      <c r="EF78" s="121"/>
      <c r="EG78" s="121"/>
      <c r="EH78" s="121"/>
      <c r="EI78" s="121"/>
      <c r="EJ78" s="121"/>
      <c r="EK78" s="121"/>
      <c r="EL78" s="160"/>
      <c r="EM78" s="121"/>
      <c r="EN78" s="121"/>
      <c r="EO78" s="121"/>
      <c r="EP78" s="121"/>
      <c r="EQ78" s="121"/>
      <c r="ER78" s="121"/>
      <c r="ES78" s="121"/>
      <c r="ET78" s="121"/>
      <c r="EU78" s="121"/>
      <c r="EV78" s="121"/>
      <c r="EW78" s="121"/>
      <c r="EX78" s="121"/>
      <c r="EY78" s="121"/>
      <c r="EZ78" s="121"/>
      <c r="FA78" s="121"/>
      <c r="FB78" s="121"/>
      <c r="FC78" s="121"/>
      <c r="FD78" s="121"/>
      <c r="FE78" s="121"/>
      <c r="FF78" s="121"/>
      <c r="FG78" s="121"/>
      <c r="FH78" s="121"/>
      <c r="FI78" s="121"/>
      <c r="FJ78" s="121"/>
      <c r="FK78" s="121"/>
      <c r="FL78" s="121"/>
      <c r="FM78" s="121"/>
      <c r="FN78" s="121"/>
      <c r="FO78" s="121"/>
      <c r="FP78" s="121"/>
      <c r="FQ78" s="121"/>
      <c r="FR78" s="121"/>
      <c r="FS78" s="121"/>
      <c r="FT78" s="121"/>
      <c r="FU78" s="121"/>
      <c r="FV78" s="121"/>
      <c r="FW78" s="121"/>
      <c r="FX78" s="121"/>
      <c r="FY78" s="121"/>
      <c r="FZ78" s="121"/>
      <c r="GA78" s="121"/>
      <c r="GB78" s="121"/>
      <c r="GC78" s="121"/>
      <c r="GD78" s="121"/>
      <c r="GE78" s="121"/>
      <c r="GF78" s="121"/>
      <c r="GG78" s="121"/>
      <c r="GH78" s="121"/>
      <c r="GI78" s="121"/>
      <c r="GJ78" s="121"/>
      <c r="GK78" s="121"/>
      <c r="GL78" s="121"/>
      <c r="GM78" s="121"/>
      <c r="GN78" s="121"/>
      <c r="GO78" s="121"/>
      <c r="GP78" s="121"/>
    </row>
    <row r="79" spans="1:198" ht="15" customHeight="1">
      <c r="A79" s="104"/>
      <c r="B79" s="104"/>
      <c r="C79" s="133"/>
      <c r="D79" s="192"/>
      <c r="E79" s="192"/>
      <c r="F79" s="192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/>
      <c r="DQ79" s="121"/>
      <c r="DR79" s="121"/>
      <c r="DS79" s="121"/>
      <c r="DT79" s="121"/>
      <c r="DU79" s="121"/>
      <c r="DV79" s="121"/>
      <c r="DW79" s="121"/>
      <c r="DX79" s="121"/>
      <c r="DY79" s="121"/>
      <c r="DZ79" s="121"/>
      <c r="EA79" s="121"/>
      <c r="EB79" s="121"/>
      <c r="EC79" s="121"/>
      <c r="ED79" s="121"/>
      <c r="EE79" s="121"/>
      <c r="EF79" s="121"/>
      <c r="EG79" s="121"/>
      <c r="EH79" s="121"/>
      <c r="EI79" s="121"/>
      <c r="EJ79" s="121"/>
      <c r="EK79" s="121"/>
      <c r="EL79" s="160"/>
      <c r="EM79" s="121"/>
      <c r="EN79" s="121"/>
      <c r="EO79" s="121"/>
      <c r="EP79" s="121"/>
      <c r="EQ79" s="121"/>
      <c r="ER79" s="121"/>
      <c r="ES79" s="121"/>
      <c r="ET79" s="121"/>
      <c r="EU79" s="121"/>
      <c r="EV79" s="121"/>
      <c r="EW79" s="121"/>
      <c r="EX79" s="121"/>
      <c r="EY79" s="121"/>
      <c r="EZ79" s="121"/>
      <c r="FA79" s="121"/>
      <c r="FB79" s="121"/>
      <c r="FC79" s="121"/>
      <c r="FD79" s="121"/>
      <c r="FE79" s="121"/>
      <c r="FF79" s="121"/>
      <c r="FG79" s="121"/>
      <c r="FH79" s="121"/>
      <c r="FI79" s="121"/>
      <c r="FJ79" s="121"/>
      <c r="FK79" s="121"/>
      <c r="FL79" s="121"/>
      <c r="FM79" s="121"/>
      <c r="FN79" s="121"/>
      <c r="FO79" s="121"/>
      <c r="FP79" s="121"/>
      <c r="FQ79" s="121"/>
      <c r="FR79" s="121"/>
      <c r="FS79" s="121"/>
      <c r="FT79" s="121"/>
      <c r="FU79" s="121"/>
      <c r="FV79" s="121"/>
      <c r="FW79" s="121"/>
      <c r="FX79" s="121"/>
      <c r="FY79" s="121"/>
      <c r="FZ79" s="121"/>
      <c r="GA79" s="121"/>
      <c r="GB79" s="121"/>
      <c r="GC79" s="121"/>
      <c r="GD79" s="121"/>
      <c r="GE79" s="121"/>
      <c r="GF79" s="121"/>
      <c r="GG79" s="121"/>
      <c r="GH79" s="121"/>
      <c r="GI79" s="121"/>
      <c r="GJ79" s="121"/>
      <c r="GK79" s="121"/>
      <c r="GL79" s="121"/>
      <c r="GM79" s="121"/>
      <c r="GN79" s="121"/>
      <c r="GO79" s="121"/>
      <c r="GP79" s="121"/>
    </row>
    <row r="80" spans="1:198" ht="15" customHeight="1">
      <c r="A80" s="104"/>
      <c r="B80" s="104"/>
      <c r="C80" s="133"/>
      <c r="D80" s="192"/>
      <c r="E80" s="192"/>
      <c r="F80" s="192"/>
      <c r="G80" s="186"/>
      <c r="H80" s="106"/>
      <c r="I80" s="106"/>
      <c r="J80" s="106"/>
      <c r="K80" s="106"/>
      <c r="L80" s="106"/>
      <c r="M80" s="106"/>
      <c r="N80" s="106"/>
      <c r="O80" s="106"/>
      <c r="P80" s="106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  <c r="EJ80" s="121"/>
      <c r="EK80" s="121"/>
      <c r="EL80" s="160"/>
      <c r="EM80" s="121"/>
      <c r="EN80" s="121"/>
      <c r="EO80" s="121"/>
      <c r="EP80" s="121"/>
      <c r="EQ80" s="121"/>
      <c r="ER80" s="121"/>
      <c r="ES80" s="121"/>
      <c r="ET80" s="121"/>
      <c r="EU80" s="121"/>
      <c r="EV80" s="121"/>
      <c r="EW80" s="121"/>
      <c r="EX80" s="121"/>
      <c r="EY80" s="121"/>
      <c r="EZ80" s="121"/>
      <c r="FA80" s="121"/>
      <c r="FB80" s="121"/>
      <c r="FC80" s="121"/>
      <c r="FD80" s="121"/>
      <c r="FE80" s="121"/>
      <c r="FF80" s="121"/>
      <c r="FG80" s="121"/>
      <c r="FH80" s="121"/>
      <c r="FI80" s="121"/>
      <c r="FJ80" s="121"/>
      <c r="FK80" s="121"/>
      <c r="FL80" s="121"/>
      <c r="FM80" s="121"/>
      <c r="FN80" s="121"/>
      <c r="FO80" s="121"/>
      <c r="FP80" s="121"/>
      <c r="FQ80" s="121"/>
      <c r="FR80" s="121"/>
      <c r="FS80" s="121"/>
      <c r="FT80" s="121"/>
      <c r="FU80" s="121"/>
      <c r="FV80" s="121"/>
      <c r="FW80" s="121"/>
      <c r="FX80" s="121"/>
      <c r="FY80" s="121"/>
      <c r="FZ80" s="121"/>
      <c r="GA80" s="121"/>
      <c r="GB80" s="121"/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</row>
    <row r="81" spans="1:198" ht="15" customHeight="1">
      <c r="A81" s="104"/>
      <c r="B81" s="104"/>
      <c r="C81" s="133"/>
      <c r="D81" s="192"/>
      <c r="E81" s="192"/>
      <c r="F81" s="192"/>
      <c r="G81" s="186"/>
      <c r="H81" s="106"/>
      <c r="I81" s="106"/>
      <c r="J81" s="106"/>
      <c r="K81" s="106"/>
      <c r="L81" s="106"/>
      <c r="M81" s="106"/>
      <c r="N81" s="106"/>
      <c r="O81" s="106"/>
      <c r="P81" s="106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121"/>
      <c r="DW81" s="121"/>
      <c r="DX81" s="121"/>
      <c r="DY81" s="121"/>
      <c r="DZ81" s="121"/>
      <c r="EA81" s="121"/>
      <c r="EB81" s="121"/>
      <c r="EC81" s="121"/>
      <c r="ED81" s="121"/>
      <c r="EE81" s="121"/>
      <c r="EF81" s="121"/>
      <c r="EG81" s="121"/>
      <c r="EH81" s="121"/>
      <c r="EI81" s="121"/>
      <c r="EJ81" s="121"/>
      <c r="EK81" s="121"/>
      <c r="EL81" s="160"/>
      <c r="EM81" s="121"/>
      <c r="EN81" s="121"/>
      <c r="EO81" s="121"/>
      <c r="EP81" s="121"/>
      <c r="EQ81" s="121"/>
      <c r="ER81" s="121"/>
      <c r="ES81" s="121"/>
      <c r="ET81" s="121"/>
      <c r="EU81" s="121"/>
      <c r="EV81" s="121"/>
      <c r="EW81" s="121"/>
      <c r="EX81" s="121"/>
      <c r="EY81" s="121"/>
      <c r="EZ81" s="121"/>
      <c r="FA81" s="121"/>
      <c r="FB81" s="121"/>
      <c r="FC81" s="121"/>
      <c r="FD81" s="121"/>
      <c r="FE81" s="121"/>
      <c r="FF81" s="121"/>
      <c r="FG81" s="121"/>
      <c r="FH81" s="121"/>
      <c r="FI81" s="121"/>
      <c r="FJ81" s="121"/>
      <c r="FK81" s="121"/>
      <c r="FL81" s="121"/>
      <c r="FM81" s="121"/>
      <c r="FN81" s="121"/>
      <c r="FO81" s="121"/>
      <c r="FP81" s="121"/>
      <c r="FQ81" s="121"/>
      <c r="FR81" s="121"/>
      <c r="FS81" s="121"/>
      <c r="FT81" s="121"/>
      <c r="FU81" s="121"/>
      <c r="FV81" s="121"/>
      <c r="FW81" s="121"/>
      <c r="FX81" s="121"/>
      <c r="FY81" s="121"/>
      <c r="FZ81" s="121"/>
      <c r="GA81" s="121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</row>
    <row r="82" spans="1:198" ht="15" customHeight="1">
      <c r="A82" s="104"/>
      <c r="B82" s="104"/>
      <c r="C82" s="133"/>
      <c r="D82" s="192"/>
      <c r="E82" s="192"/>
      <c r="F82" s="192"/>
      <c r="G82" s="186"/>
      <c r="H82" s="106"/>
      <c r="I82" s="106"/>
      <c r="J82" s="106"/>
      <c r="K82" s="106"/>
      <c r="L82" s="106"/>
      <c r="M82" s="106"/>
      <c r="N82" s="106"/>
      <c r="O82" s="106"/>
      <c r="P82" s="106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  <c r="DK82" s="121"/>
      <c r="DL82" s="121"/>
      <c r="DM82" s="121"/>
      <c r="DN82" s="121"/>
      <c r="DO82" s="121"/>
      <c r="DP82" s="121"/>
      <c r="DQ82" s="121"/>
      <c r="DR82" s="121"/>
      <c r="DS82" s="121"/>
      <c r="DT82" s="121"/>
      <c r="DU82" s="121"/>
      <c r="DV82" s="121"/>
      <c r="DW82" s="121"/>
      <c r="DX82" s="121"/>
      <c r="DY82" s="121"/>
      <c r="DZ82" s="121"/>
      <c r="EA82" s="121"/>
      <c r="EB82" s="121"/>
      <c r="EC82" s="121"/>
      <c r="ED82" s="121"/>
      <c r="EE82" s="121"/>
      <c r="EF82" s="121"/>
      <c r="EG82" s="121"/>
      <c r="EH82" s="121"/>
      <c r="EI82" s="121"/>
      <c r="EJ82" s="121"/>
      <c r="EK82" s="121"/>
      <c r="EL82" s="160"/>
      <c r="EM82" s="121"/>
      <c r="EN82" s="121"/>
      <c r="EO82" s="121"/>
      <c r="EP82" s="121"/>
      <c r="EQ82" s="121"/>
      <c r="ER82" s="121"/>
      <c r="ES82" s="121"/>
      <c r="ET82" s="121"/>
      <c r="EU82" s="121"/>
      <c r="EV82" s="121"/>
      <c r="EW82" s="121"/>
      <c r="EX82" s="121"/>
      <c r="EY82" s="121"/>
      <c r="EZ82" s="121"/>
      <c r="FA82" s="121"/>
      <c r="FB82" s="121"/>
      <c r="FC82" s="121"/>
      <c r="FD82" s="121"/>
      <c r="FE82" s="121"/>
      <c r="FF82" s="121"/>
      <c r="FG82" s="121"/>
      <c r="FH82" s="121"/>
      <c r="FI82" s="121"/>
      <c r="FJ82" s="121"/>
      <c r="FK82" s="121"/>
      <c r="FL82" s="121"/>
      <c r="FM82" s="121"/>
      <c r="FN82" s="121"/>
      <c r="FO82" s="121"/>
      <c r="FP82" s="121"/>
      <c r="FQ82" s="121"/>
      <c r="FR82" s="121"/>
      <c r="FS82" s="121"/>
      <c r="FT82" s="121"/>
      <c r="FU82" s="121"/>
      <c r="FV82" s="121"/>
      <c r="FW82" s="121"/>
      <c r="FX82" s="121"/>
      <c r="FY82" s="121"/>
      <c r="FZ82" s="121"/>
      <c r="GA82" s="121"/>
      <c r="GB82" s="121"/>
      <c r="GC82" s="121"/>
      <c r="GD82" s="121"/>
      <c r="GE82" s="121"/>
      <c r="GF82" s="121"/>
      <c r="GG82" s="121"/>
      <c r="GH82" s="121"/>
      <c r="GI82" s="121"/>
      <c r="GJ82" s="121"/>
      <c r="GK82" s="121"/>
      <c r="GL82" s="121"/>
      <c r="GM82" s="121"/>
      <c r="GN82" s="121"/>
      <c r="GO82" s="121"/>
      <c r="GP82" s="121"/>
    </row>
    <row r="83" spans="1:198" ht="15" customHeight="1">
      <c r="A83" s="104"/>
      <c r="B83" s="104"/>
      <c r="C83" s="133"/>
      <c r="D83" s="192"/>
      <c r="E83" s="192"/>
      <c r="F83" s="192"/>
      <c r="G83" s="186"/>
      <c r="H83" s="106"/>
      <c r="I83" s="106"/>
      <c r="J83" s="106"/>
      <c r="K83" s="106"/>
      <c r="L83" s="106"/>
      <c r="M83" s="106"/>
      <c r="N83" s="106"/>
      <c r="O83" s="106"/>
      <c r="P83" s="106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/>
      <c r="EK83" s="121"/>
      <c r="EL83" s="160"/>
      <c r="EM83" s="121"/>
      <c r="EN83" s="121"/>
      <c r="EO83" s="121"/>
      <c r="EP83" s="121"/>
      <c r="EQ83" s="121"/>
      <c r="ER83" s="121"/>
      <c r="ES83" s="121"/>
      <c r="ET83" s="121"/>
      <c r="EU83" s="121"/>
      <c r="EV83" s="121"/>
      <c r="EW83" s="121"/>
      <c r="EX83" s="121"/>
      <c r="EY83" s="121"/>
      <c r="EZ83" s="121"/>
      <c r="FA83" s="121"/>
      <c r="FB83" s="121"/>
      <c r="FC83" s="121"/>
      <c r="FD83" s="121"/>
      <c r="FE83" s="121"/>
      <c r="FF83" s="121"/>
      <c r="FG83" s="121"/>
      <c r="FH83" s="121"/>
      <c r="FI83" s="121"/>
      <c r="FJ83" s="121"/>
      <c r="FK83" s="121"/>
      <c r="FL83" s="121"/>
      <c r="FM83" s="121"/>
      <c r="FN83" s="121"/>
      <c r="FO83" s="121"/>
      <c r="FP83" s="121"/>
      <c r="FQ83" s="121"/>
      <c r="FR83" s="121"/>
      <c r="FS83" s="121"/>
      <c r="FT83" s="121"/>
      <c r="FU83" s="121"/>
      <c r="FV83" s="121"/>
      <c r="FW83" s="121"/>
      <c r="FX83" s="121"/>
      <c r="FY83" s="121"/>
      <c r="FZ83" s="121"/>
      <c r="GA83" s="121"/>
      <c r="GB83" s="121"/>
      <c r="GC83" s="121"/>
      <c r="GD83" s="121"/>
      <c r="GE83" s="121"/>
      <c r="GF83" s="121"/>
      <c r="GG83" s="121"/>
      <c r="GH83" s="121"/>
      <c r="GI83" s="121"/>
      <c r="GJ83" s="121"/>
      <c r="GK83" s="121"/>
      <c r="GL83" s="121"/>
      <c r="GM83" s="121"/>
      <c r="GN83" s="121"/>
      <c r="GO83" s="121"/>
      <c r="GP83" s="121"/>
    </row>
    <row r="84" spans="1:198" ht="15" customHeight="1">
      <c r="A84" s="104"/>
      <c r="B84" s="104"/>
      <c r="C84" s="133"/>
      <c r="D84" s="192"/>
      <c r="E84" s="192"/>
      <c r="F84" s="192"/>
      <c r="G84" s="186"/>
      <c r="H84" s="106"/>
      <c r="I84" s="106"/>
      <c r="J84" s="106"/>
      <c r="K84" s="106"/>
      <c r="L84" s="106"/>
      <c r="M84" s="106"/>
      <c r="N84" s="106"/>
      <c r="O84" s="106"/>
      <c r="P84" s="106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  <c r="EJ84" s="121"/>
      <c r="EK84" s="121"/>
      <c r="EL84" s="160"/>
      <c r="EM84" s="121"/>
      <c r="EN84" s="121"/>
      <c r="EO84" s="121"/>
      <c r="EP84" s="121"/>
      <c r="EQ84" s="121"/>
      <c r="ER84" s="121"/>
      <c r="ES84" s="121"/>
      <c r="ET84" s="121"/>
      <c r="EU84" s="121"/>
      <c r="EV84" s="121"/>
      <c r="EW84" s="121"/>
      <c r="EX84" s="121"/>
      <c r="EY84" s="121"/>
      <c r="EZ84" s="121"/>
      <c r="FA84" s="121"/>
      <c r="FB84" s="121"/>
      <c r="FC84" s="121"/>
      <c r="FD84" s="121"/>
      <c r="FE84" s="121"/>
      <c r="FF84" s="121"/>
      <c r="FG84" s="121"/>
      <c r="FH84" s="121"/>
      <c r="FI84" s="121"/>
      <c r="FJ84" s="121"/>
      <c r="FK84" s="121"/>
      <c r="FL84" s="121"/>
      <c r="FM84" s="121"/>
      <c r="FN84" s="121"/>
      <c r="FO84" s="121"/>
      <c r="FP84" s="121"/>
      <c r="FQ84" s="121"/>
      <c r="FR84" s="121"/>
      <c r="FS84" s="121"/>
      <c r="FT84" s="121"/>
      <c r="FU84" s="121"/>
      <c r="FV84" s="121"/>
      <c r="FW84" s="121"/>
      <c r="FX84" s="121"/>
      <c r="FY84" s="121"/>
      <c r="FZ84" s="121"/>
      <c r="GA84" s="121"/>
      <c r="GB84" s="121"/>
      <c r="GC84" s="121"/>
      <c r="GD84" s="121"/>
      <c r="GE84" s="121"/>
      <c r="GF84" s="121"/>
      <c r="GG84" s="121"/>
      <c r="GH84" s="121"/>
      <c r="GI84" s="121"/>
      <c r="GJ84" s="121"/>
      <c r="GK84" s="121"/>
      <c r="GL84" s="121"/>
      <c r="GM84" s="121"/>
      <c r="GN84" s="121"/>
      <c r="GO84" s="121"/>
      <c r="GP84" s="121"/>
    </row>
    <row r="85" spans="1:198" ht="15" customHeight="1">
      <c r="A85" s="104"/>
      <c r="B85" s="104"/>
      <c r="C85" s="133"/>
      <c r="D85" s="192"/>
      <c r="E85" s="192"/>
      <c r="F85" s="192"/>
      <c r="G85" s="186"/>
      <c r="H85" s="106"/>
      <c r="I85" s="106"/>
      <c r="J85" s="106"/>
      <c r="K85" s="106"/>
      <c r="L85" s="106"/>
      <c r="M85" s="106"/>
      <c r="N85" s="106"/>
      <c r="O85" s="106"/>
      <c r="P85" s="106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1"/>
      <c r="DR85" s="121"/>
      <c r="DS85" s="121"/>
      <c r="DT85" s="121"/>
      <c r="DU85" s="121"/>
      <c r="DV85" s="121"/>
      <c r="DW85" s="121"/>
      <c r="DX85" s="121"/>
      <c r="DY85" s="121"/>
      <c r="DZ85" s="121"/>
      <c r="EA85" s="121"/>
      <c r="EB85" s="121"/>
      <c r="EC85" s="121"/>
      <c r="ED85" s="121"/>
      <c r="EE85" s="121"/>
      <c r="EF85" s="121"/>
      <c r="EG85" s="121"/>
      <c r="EH85" s="121"/>
      <c r="EI85" s="121"/>
      <c r="EJ85" s="121"/>
      <c r="EK85" s="121"/>
      <c r="EL85" s="160"/>
      <c r="EM85" s="121"/>
      <c r="EN85" s="121"/>
      <c r="EO85" s="121"/>
      <c r="EP85" s="121"/>
      <c r="EQ85" s="121"/>
      <c r="ER85" s="121"/>
      <c r="ES85" s="121"/>
      <c r="ET85" s="121"/>
      <c r="EU85" s="121"/>
      <c r="EV85" s="121"/>
      <c r="EW85" s="121"/>
      <c r="EX85" s="121"/>
      <c r="EY85" s="121"/>
      <c r="EZ85" s="121"/>
      <c r="FA85" s="121"/>
      <c r="FB85" s="121"/>
      <c r="FC85" s="121"/>
      <c r="FD85" s="121"/>
      <c r="FE85" s="121"/>
      <c r="FF85" s="121"/>
      <c r="FG85" s="121"/>
      <c r="FH85" s="121"/>
      <c r="FI85" s="121"/>
      <c r="FJ85" s="121"/>
      <c r="FK85" s="121"/>
      <c r="FL85" s="121"/>
      <c r="FM85" s="121"/>
      <c r="FN85" s="121"/>
      <c r="FO85" s="121"/>
      <c r="FP85" s="121"/>
      <c r="FQ85" s="121"/>
      <c r="FR85" s="121"/>
      <c r="FS85" s="121"/>
      <c r="FT85" s="121"/>
      <c r="FU85" s="121"/>
      <c r="FV85" s="121"/>
      <c r="FW85" s="121"/>
      <c r="FX85" s="121"/>
      <c r="FY85" s="121"/>
      <c r="FZ85" s="121"/>
      <c r="GA85" s="121"/>
      <c r="GB85" s="121"/>
      <c r="GC85" s="121"/>
      <c r="GD85" s="121"/>
      <c r="GE85" s="121"/>
      <c r="GF85" s="121"/>
      <c r="GG85" s="121"/>
      <c r="GH85" s="121"/>
      <c r="GI85" s="121"/>
      <c r="GJ85" s="121"/>
      <c r="GK85" s="121"/>
      <c r="GL85" s="121"/>
      <c r="GM85" s="121"/>
      <c r="GN85" s="121"/>
      <c r="GO85" s="121"/>
      <c r="GP85" s="121"/>
    </row>
    <row r="86" spans="1:198" ht="15" customHeight="1">
      <c r="A86" s="104"/>
      <c r="B86" s="104"/>
      <c r="C86" s="133"/>
      <c r="D86" s="106"/>
      <c r="E86" s="106"/>
      <c r="F86" s="106"/>
      <c r="G86" s="186"/>
      <c r="H86" s="106"/>
      <c r="I86" s="106"/>
      <c r="J86" s="106"/>
      <c r="K86" s="106"/>
      <c r="L86" s="106"/>
      <c r="M86" s="106"/>
      <c r="N86" s="106"/>
      <c r="O86" s="106"/>
      <c r="P86" s="106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  <c r="DK86" s="121"/>
      <c r="DL86" s="121"/>
      <c r="DM86" s="121"/>
      <c r="DN86" s="121"/>
      <c r="DO86" s="121"/>
      <c r="DP86" s="121"/>
      <c r="DQ86" s="121"/>
      <c r="DR86" s="121"/>
      <c r="DS86" s="121"/>
      <c r="DT86" s="121"/>
      <c r="DU86" s="121"/>
      <c r="DV86" s="121"/>
      <c r="DW86" s="121"/>
      <c r="DX86" s="121"/>
      <c r="DY86" s="121"/>
      <c r="DZ86" s="121"/>
      <c r="EA86" s="121"/>
      <c r="EB86" s="121"/>
      <c r="EC86" s="121"/>
      <c r="ED86" s="121"/>
      <c r="EE86" s="121"/>
      <c r="EF86" s="121"/>
      <c r="EG86" s="121"/>
      <c r="EH86" s="121"/>
      <c r="EI86" s="121"/>
      <c r="EJ86" s="121"/>
      <c r="EK86" s="121"/>
      <c r="EL86" s="160"/>
      <c r="EM86" s="121"/>
      <c r="EN86" s="121"/>
      <c r="EO86" s="121"/>
      <c r="EP86" s="121"/>
      <c r="EQ86" s="121"/>
      <c r="ER86" s="121"/>
      <c r="ES86" s="121"/>
      <c r="ET86" s="121"/>
      <c r="EU86" s="121"/>
      <c r="EV86" s="121"/>
      <c r="EW86" s="121"/>
      <c r="EX86" s="121"/>
      <c r="EY86" s="121"/>
      <c r="EZ86" s="121"/>
      <c r="FA86" s="121"/>
      <c r="FB86" s="121"/>
      <c r="FC86" s="121"/>
      <c r="FD86" s="121"/>
      <c r="FE86" s="121"/>
      <c r="FF86" s="121"/>
      <c r="FG86" s="121"/>
      <c r="FH86" s="121"/>
      <c r="FI86" s="121"/>
      <c r="FJ86" s="121"/>
      <c r="FK86" s="121"/>
      <c r="FL86" s="121"/>
      <c r="FM86" s="121"/>
      <c r="FN86" s="121"/>
      <c r="FO86" s="121"/>
      <c r="FP86" s="121"/>
      <c r="FQ86" s="121"/>
      <c r="FR86" s="121"/>
      <c r="FS86" s="121"/>
      <c r="FT86" s="121"/>
      <c r="FU86" s="121"/>
      <c r="FV86" s="121"/>
      <c r="FW86" s="121"/>
      <c r="FX86" s="121"/>
      <c r="FY86" s="121"/>
      <c r="FZ86" s="121"/>
      <c r="GA86" s="121"/>
      <c r="GB86" s="121"/>
      <c r="GC86" s="121"/>
      <c r="GD86" s="121"/>
      <c r="GE86" s="121"/>
      <c r="GF86" s="121"/>
      <c r="GG86" s="121"/>
      <c r="GH86" s="121"/>
      <c r="GI86" s="121"/>
      <c r="GJ86" s="121"/>
      <c r="GK86" s="121"/>
      <c r="GL86" s="121"/>
      <c r="GM86" s="121"/>
      <c r="GN86" s="121"/>
      <c r="GO86" s="121"/>
      <c r="GP86" s="121"/>
    </row>
    <row r="87" spans="1:198" ht="15" customHeight="1">
      <c r="A87" s="104"/>
      <c r="B87" s="104"/>
      <c r="C87" s="133"/>
      <c r="D87" s="106"/>
      <c r="E87" s="106"/>
      <c r="F87" s="106"/>
      <c r="G87" s="186"/>
      <c r="H87" s="106"/>
      <c r="I87" s="106"/>
      <c r="J87" s="106"/>
      <c r="K87" s="106"/>
      <c r="L87" s="106"/>
      <c r="M87" s="106"/>
      <c r="N87" s="106"/>
      <c r="O87" s="106"/>
      <c r="P87" s="106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  <c r="EJ87" s="121"/>
      <c r="EK87" s="121"/>
      <c r="EL87" s="160"/>
      <c r="EM87" s="121"/>
      <c r="EN87" s="121"/>
      <c r="EO87" s="121"/>
      <c r="EP87" s="121"/>
      <c r="EQ87" s="121"/>
      <c r="ER87" s="121"/>
      <c r="ES87" s="121"/>
      <c r="ET87" s="121"/>
      <c r="EU87" s="121"/>
      <c r="EV87" s="121"/>
      <c r="EW87" s="121"/>
      <c r="EX87" s="121"/>
      <c r="EY87" s="121"/>
      <c r="EZ87" s="121"/>
      <c r="FA87" s="121"/>
      <c r="FB87" s="121"/>
      <c r="FC87" s="121"/>
      <c r="FD87" s="121"/>
      <c r="FE87" s="121"/>
      <c r="FF87" s="121"/>
      <c r="FG87" s="121"/>
      <c r="FH87" s="121"/>
      <c r="FI87" s="121"/>
      <c r="FJ87" s="121"/>
      <c r="FK87" s="121"/>
      <c r="FL87" s="121"/>
      <c r="FM87" s="121"/>
      <c r="FN87" s="121"/>
      <c r="FO87" s="121"/>
      <c r="FP87" s="121"/>
      <c r="FQ87" s="121"/>
      <c r="FR87" s="121"/>
      <c r="FS87" s="121"/>
      <c r="FT87" s="121"/>
      <c r="FU87" s="121"/>
      <c r="FV87" s="121"/>
      <c r="FW87" s="121"/>
      <c r="FX87" s="121"/>
      <c r="FY87" s="121"/>
      <c r="FZ87" s="121"/>
      <c r="GA87" s="121"/>
      <c r="GB87" s="121"/>
      <c r="GC87" s="121"/>
      <c r="GD87" s="121"/>
      <c r="GE87" s="121"/>
      <c r="GF87" s="121"/>
      <c r="GG87" s="121"/>
      <c r="GH87" s="121"/>
      <c r="GI87" s="121"/>
      <c r="GJ87" s="121"/>
      <c r="GK87" s="121"/>
      <c r="GL87" s="121"/>
      <c r="GM87" s="121"/>
      <c r="GN87" s="121"/>
      <c r="GO87" s="121"/>
      <c r="GP87" s="121"/>
    </row>
    <row r="88" spans="1:198" ht="15" customHeight="1">
      <c r="A88" s="104"/>
      <c r="B88" s="104"/>
      <c r="C88" s="133"/>
      <c r="D88" s="106"/>
      <c r="E88" s="106"/>
      <c r="F88" s="106"/>
      <c r="G88" s="186"/>
      <c r="H88" s="106"/>
      <c r="I88" s="106"/>
      <c r="J88" s="106"/>
      <c r="K88" s="106"/>
      <c r="L88" s="106"/>
      <c r="M88" s="106"/>
      <c r="N88" s="106"/>
      <c r="O88" s="106"/>
      <c r="P88" s="106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  <c r="DK88" s="121"/>
      <c r="DL88" s="121"/>
      <c r="DM88" s="121"/>
      <c r="DN88" s="121"/>
      <c r="DO88" s="121"/>
      <c r="DP88" s="121"/>
      <c r="DQ88" s="121"/>
      <c r="DR88" s="121"/>
      <c r="DS88" s="121"/>
      <c r="DT88" s="121"/>
      <c r="DU88" s="121"/>
      <c r="DV88" s="121"/>
      <c r="DW88" s="121"/>
      <c r="DX88" s="121"/>
      <c r="DY88" s="121"/>
      <c r="DZ88" s="121"/>
      <c r="EA88" s="121"/>
      <c r="EB88" s="121"/>
      <c r="EC88" s="121"/>
      <c r="ED88" s="121"/>
      <c r="EE88" s="121"/>
      <c r="EF88" s="121"/>
      <c r="EG88" s="121"/>
      <c r="EH88" s="121"/>
      <c r="EI88" s="121"/>
      <c r="EJ88" s="121"/>
      <c r="EK88" s="121"/>
      <c r="EL88" s="160"/>
      <c r="EM88" s="121"/>
      <c r="EN88" s="121"/>
      <c r="EO88" s="121"/>
      <c r="EP88" s="121"/>
      <c r="EQ88" s="121"/>
      <c r="ER88" s="121"/>
      <c r="ES88" s="121"/>
      <c r="ET88" s="121"/>
      <c r="EU88" s="121"/>
      <c r="EV88" s="121"/>
      <c r="EW88" s="121"/>
      <c r="EX88" s="121"/>
      <c r="EY88" s="121"/>
      <c r="EZ88" s="121"/>
      <c r="FA88" s="121"/>
      <c r="FB88" s="121"/>
      <c r="FC88" s="121"/>
      <c r="FD88" s="121"/>
      <c r="FE88" s="121"/>
      <c r="FF88" s="121"/>
      <c r="FG88" s="121"/>
      <c r="FH88" s="121"/>
      <c r="FI88" s="121"/>
      <c r="FJ88" s="121"/>
      <c r="FK88" s="121"/>
      <c r="FL88" s="121"/>
      <c r="FM88" s="121"/>
      <c r="FN88" s="121"/>
      <c r="FO88" s="121"/>
      <c r="FP88" s="121"/>
      <c r="FQ88" s="121"/>
      <c r="FR88" s="121"/>
      <c r="FS88" s="121"/>
      <c r="FT88" s="121"/>
      <c r="FU88" s="121"/>
      <c r="FV88" s="121"/>
      <c r="FW88" s="121"/>
      <c r="FX88" s="121"/>
      <c r="FY88" s="121"/>
      <c r="FZ88" s="121"/>
      <c r="GA88" s="121"/>
      <c r="GB88" s="121"/>
      <c r="GC88" s="121"/>
      <c r="GD88" s="121"/>
      <c r="GE88" s="121"/>
      <c r="GF88" s="121"/>
      <c r="GG88" s="121"/>
      <c r="GH88" s="121"/>
      <c r="GI88" s="121"/>
      <c r="GJ88" s="121"/>
      <c r="GK88" s="121"/>
      <c r="GL88" s="121"/>
      <c r="GM88" s="121"/>
      <c r="GN88" s="121"/>
      <c r="GO88" s="121"/>
      <c r="GP88" s="121"/>
    </row>
    <row r="89" spans="1:198" ht="15" customHeight="1">
      <c r="A89" s="104"/>
      <c r="B89" s="104"/>
      <c r="C89" s="133"/>
      <c r="D89" s="106"/>
      <c r="E89" s="106"/>
      <c r="F89" s="106"/>
      <c r="G89" s="186"/>
      <c r="H89" s="106"/>
      <c r="I89" s="106"/>
      <c r="J89" s="106"/>
      <c r="K89" s="106"/>
      <c r="L89" s="106"/>
      <c r="M89" s="106"/>
      <c r="N89" s="106"/>
      <c r="O89" s="106"/>
      <c r="P89" s="106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  <c r="DK89" s="121"/>
      <c r="DL89" s="121"/>
      <c r="DM89" s="121"/>
      <c r="DN89" s="121"/>
      <c r="DO89" s="121"/>
      <c r="DP89" s="121"/>
      <c r="DQ89" s="121"/>
      <c r="DR89" s="121"/>
      <c r="DS89" s="121"/>
      <c r="DT89" s="121"/>
      <c r="DU89" s="121"/>
      <c r="DV89" s="121"/>
      <c r="DW89" s="121"/>
      <c r="DX89" s="121"/>
      <c r="DY89" s="121"/>
      <c r="DZ89" s="121"/>
      <c r="EA89" s="121"/>
      <c r="EB89" s="121"/>
      <c r="EC89" s="121"/>
      <c r="ED89" s="121"/>
      <c r="EE89" s="121"/>
      <c r="EF89" s="121"/>
      <c r="EG89" s="121"/>
      <c r="EH89" s="121"/>
      <c r="EI89" s="121"/>
      <c r="EJ89" s="121"/>
      <c r="EK89" s="121"/>
      <c r="EL89" s="160"/>
      <c r="EM89" s="121"/>
      <c r="EN89" s="121"/>
      <c r="EO89" s="121"/>
      <c r="EP89" s="121"/>
      <c r="EQ89" s="121"/>
      <c r="ER89" s="121"/>
      <c r="ES89" s="121"/>
      <c r="ET89" s="121"/>
      <c r="EU89" s="121"/>
      <c r="EV89" s="121"/>
      <c r="EW89" s="121"/>
      <c r="EX89" s="121"/>
      <c r="EY89" s="121"/>
      <c r="EZ89" s="121"/>
      <c r="FA89" s="121"/>
      <c r="FB89" s="121"/>
      <c r="FC89" s="121"/>
      <c r="FD89" s="121"/>
      <c r="FE89" s="121"/>
      <c r="FF89" s="121"/>
      <c r="FG89" s="121"/>
      <c r="FH89" s="121"/>
      <c r="FI89" s="121"/>
      <c r="FJ89" s="121"/>
      <c r="FK89" s="121"/>
      <c r="FL89" s="121"/>
      <c r="FM89" s="121"/>
      <c r="FN89" s="121"/>
      <c r="FO89" s="121"/>
      <c r="FP89" s="121"/>
      <c r="FQ89" s="121"/>
      <c r="FR89" s="121"/>
      <c r="FS89" s="121"/>
      <c r="FT89" s="121"/>
      <c r="FU89" s="121"/>
      <c r="FV89" s="121"/>
      <c r="FW89" s="121"/>
      <c r="FX89" s="121"/>
      <c r="FY89" s="121"/>
      <c r="FZ89" s="121"/>
      <c r="GA89" s="121"/>
      <c r="GB89" s="121"/>
      <c r="GC89" s="121"/>
      <c r="GD89" s="121"/>
      <c r="GE89" s="121"/>
      <c r="GF89" s="121"/>
      <c r="GG89" s="121"/>
      <c r="GH89" s="121"/>
      <c r="GI89" s="121"/>
      <c r="GJ89" s="121"/>
      <c r="GK89" s="121"/>
      <c r="GL89" s="121"/>
      <c r="GM89" s="121"/>
      <c r="GN89" s="121"/>
      <c r="GO89" s="121"/>
      <c r="GP89" s="121"/>
    </row>
    <row r="90" spans="1:198" ht="15" customHeight="1">
      <c r="A90" s="104"/>
      <c r="B90" s="104"/>
      <c r="C90" s="133"/>
      <c r="D90" s="106"/>
      <c r="E90" s="106"/>
      <c r="F90" s="106"/>
      <c r="G90" s="186"/>
      <c r="H90" s="106"/>
      <c r="I90" s="106"/>
      <c r="J90" s="106"/>
      <c r="K90" s="106"/>
      <c r="L90" s="106"/>
      <c r="M90" s="106"/>
      <c r="N90" s="106"/>
      <c r="O90" s="106"/>
      <c r="P90" s="106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  <c r="DK90" s="121"/>
      <c r="DL90" s="121"/>
      <c r="DM90" s="121"/>
      <c r="DN90" s="121"/>
      <c r="DO90" s="121"/>
      <c r="DP90" s="121"/>
      <c r="DQ90" s="121"/>
      <c r="DR90" s="121"/>
      <c r="DS90" s="121"/>
      <c r="DT90" s="121"/>
      <c r="DU90" s="121"/>
      <c r="DV90" s="121"/>
      <c r="DW90" s="121"/>
      <c r="DX90" s="121"/>
      <c r="DY90" s="121"/>
      <c r="DZ90" s="121"/>
      <c r="EA90" s="121"/>
      <c r="EB90" s="121"/>
      <c r="EC90" s="121"/>
      <c r="ED90" s="121"/>
      <c r="EE90" s="121"/>
      <c r="EF90" s="121"/>
      <c r="EG90" s="121"/>
      <c r="EH90" s="121"/>
      <c r="EI90" s="121"/>
      <c r="EJ90" s="121"/>
      <c r="EK90" s="121"/>
      <c r="EL90" s="160"/>
      <c r="EM90" s="121"/>
      <c r="EN90" s="121"/>
      <c r="EO90" s="121"/>
      <c r="EP90" s="121"/>
      <c r="EQ90" s="121"/>
      <c r="ER90" s="121"/>
      <c r="ES90" s="121"/>
      <c r="ET90" s="121"/>
      <c r="EU90" s="121"/>
      <c r="EV90" s="121"/>
      <c r="EW90" s="121"/>
      <c r="EX90" s="121"/>
      <c r="EY90" s="121"/>
      <c r="EZ90" s="121"/>
      <c r="FA90" s="121"/>
      <c r="FB90" s="121"/>
      <c r="FC90" s="121"/>
      <c r="FD90" s="121"/>
      <c r="FE90" s="121"/>
      <c r="FF90" s="121"/>
      <c r="FG90" s="121"/>
      <c r="FH90" s="121"/>
      <c r="FI90" s="121"/>
      <c r="FJ90" s="121"/>
      <c r="FK90" s="121"/>
      <c r="FL90" s="121"/>
      <c r="FM90" s="121"/>
      <c r="FN90" s="121"/>
      <c r="FO90" s="121"/>
      <c r="FP90" s="121"/>
      <c r="FQ90" s="121"/>
      <c r="FR90" s="121"/>
      <c r="FS90" s="121"/>
      <c r="FT90" s="121"/>
      <c r="FU90" s="121"/>
      <c r="FV90" s="121"/>
      <c r="FW90" s="121"/>
      <c r="FX90" s="121"/>
      <c r="FY90" s="121"/>
      <c r="FZ90" s="121"/>
      <c r="GA90" s="121"/>
      <c r="GB90" s="121"/>
      <c r="GC90" s="121"/>
      <c r="GD90" s="121"/>
      <c r="GE90" s="121"/>
      <c r="GF90" s="121"/>
      <c r="GG90" s="121"/>
      <c r="GH90" s="121"/>
      <c r="GI90" s="121"/>
      <c r="GJ90" s="121"/>
      <c r="GK90" s="121"/>
      <c r="GL90" s="121"/>
      <c r="GM90" s="121"/>
      <c r="GN90" s="121"/>
      <c r="GO90" s="121"/>
      <c r="GP90" s="121"/>
    </row>
    <row r="91" spans="1:198" ht="15" customHeight="1">
      <c r="A91" s="104"/>
      <c r="B91" s="104"/>
      <c r="C91" s="133"/>
      <c r="D91" s="106"/>
      <c r="E91" s="106"/>
      <c r="F91" s="106"/>
      <c r="G91" s="186"/>
      <c r="H91" s="106"/>
      <c r="I91" s="106"/>
      <c r="J91" s="106"/>
      <c r="K91" s="106"/>
      <c r="L91" s="106"/>
      <c r="M91" s="106"/>
      <c r="N91" s="106"/>
      <c r="O91" s="106"/>
      <c r="P91" s="106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  <c r="DK91" s="121"/>
      <c r="DL91" s="121"/>
      <c r="DM91" s="121"/>
      <c r="DN91" s="121"/>
      <c r="DO91" s="121"/>
      <c r="DP91" s="121"/>
      <c r="DQ91" s="121"/>
      <c r="DR91" s="121"/>
      <c r="DS91" s="121"/>
      <c r="DT91" s="121"/>
      <c r="DU91" s="121"/>
      <c r="DV91" s="121"/>
      <c r="DW91" s="121"/>
      <c r="DX91" s="121"/>
      <c r="DY91" s="121"/>
      <c r="DZ91" s="121"/>
      <c r="EA91" s="121"/>
      <c r="EB91" s="121"/>
      <c r="EC91" s="121"/>
      <c r="ED91" s="121"/>
      <c r="EE91" s="121"/>
      <c r="EF91" s="121"/>
      <c r="EG91" s="121"/>
      <c r="EH91" s="121"/>
      <c r="EI91" s="121"/>
      <c r="EJ91" s="121"/>
      <c r="EK91" s="121"/>
      <c r="EL91" s="160"/>
      <c r="EM91" s="121"/>
      <c r="EN91" s="121"/>
      <c r="EO91" s="121"/>
      <c r="EP91" s="121"/>
      <c r="EQ91" s="121"/>
      <c r="ER91" s="121"/>
      <c r="ES91" s="121"/>
      <c r="ET91" s="121"/>
      <c r="EU91" s="121"/>
      <c r="EV91" s="121"/>
      <c r="EW91" s="121"/>
      <c r="EX91" s="121"/>
      <c r="EY91" s="121"/>
      <c r="EZ91" s="121"/>
      <c r="FA91" s="121"/>
      <c r="FB91" s="121"/>
      <c r="FC91" s="121"/>
      <c r="FD91" s="121"/>
      <c r="FE91" s="121"/>
      <c r="FF91" s="121"/>
      <c r="FG91" s="121"/>
      <c r="FH91" s="121"/>
      <c r="FI91" s="121"/>
      <c r="FJ91" s="121"/>
      <c r="FK91" s="121"/>
      <c r="FL91" s="121"/>
      <c r="FM91" s="121"/>
      <c r="FN91" s="121"/>
      <c r="FO91" s="121"/>
      <c r="FP91" s="121"/>
      <c r="FQ91" s="121"/>
      <c r="FR91" s="121"/>
      <c r="FS91" s="121"/>
      <c r="FT91" s="121"/>
      <c r="FU91" s="121"/>
      <c r="FV91" s="121"/>
      <c r="FW91" s="121"/>
      <c r="FX91" s="121"/>
      <c r="FY91" s="121"/>
      <c r="FZ91" s="121"/>
      <c r="GA91" s="121"/>
      <c r="GB91" s="121"/>
      <c r="GC91" s="121"/>
      <c r="GD91" s="121"/>
      <c r="GE91" s="121"/>
      <c r="GF91" s="121"/>
      <c r="GG91" s="121"/>
      <c r="GH91" s="121"/>
      <c r="GI91" s="121"/>
      <c r="GJ91" s="121"/>
      <c r="GK91" s="121"/>
      <c r="GL91" s="121"/>
      <c r="GM91" s="121"/>
      <c r="GN91" s="121"/>
      <c r="GO91" s="121"/>
      <c r="GP91" s="121"/>
    </row>
    <row r="92" spans="1:198" ht="15" customHeight="1">
      <c r="A92" s="104"/>
      <c r="B92" s="104"/>
      <c r="C92" s="133"/>
      <c r="D92" s="106"/>
      <c r="E92" s="106"/>
      <c r="F92" s="106"/>
      <c r="G92" s="186"/>
      <c r="H92" s="106"/>
      <c r="I92" s="106"/>
      <c r="J92" s="106"/>
      <c r="K92" s="106"/>
      <c r="L92" s="106"/>
      <c r="M92" s="106"/>
      <c r="N92" s="106"/>
      <c r="O92" s="106"/>
      <c r="P92" s="106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  <c r="DK92" s="121"/>
      <c r="DL92" s="121"/>
      <c r="DM92" s="121"/>
      <c r="DN92" s="121"/>
      <c r="DO92" s="121"/>
      <c r="DP92" s="121"/>
      <c r="DQ92" s="121"/>
      <c r="DR92" s="121"/>
      <c r="DS92" s="121"/>
      <c r="DT92" s="121"/>
      <c r="DU92" s="121"/>
      <c r="DV92" s="121"/>
      <c r="DW92" s="121"/>
      <c r="DX92" s="121"/>
      <c r="DY92" s="121"/>
      <c r="DZ92" s="121"/>
      <c r="EA92" s="121"/>
      <c r="EB92" s="121"/>
      <c r="EC92" s="121"/>
      <c r="ED92" s="121"/>
      <c r="EE92" s="121"/>
      <c r="EF92" s="121"/>
      <c r="EG92" s="121"/>
      <c r="EH92" s="121"/>
      <c r="EI92" s="121"/>
      <c r="EJ92" s="121"/>
      <c r="EK92" s="121"/>
      <c r="EL92" s="160"/>
      <c r="EM92" s="121"/>
      <c r="EN92" s="121"/>
      <c r="EO92" s="121"/>
      <c r="EP92" s="121"/>
      <c r="EQ92" s="121"/>
      <c r="ER92" s="121"/>
      <c r="ES92" s="121"/>
      <c r="ET92" s="121"/>
      <c r="EU92" s="121"/>
      <c r="EV92" s="121"/>
      <c r="EW92" s="121"/>
      <c r="EX92" s="121"/>
      <c r="EY92" s="121"/>
      <c r="EZ92" s="121"/>
      <c r="FA92" s="121"/>
      <c r="FB92" s="121"/>
      <c r="FC92" s="121"/>
      <c r="FD92" s="121"/>
      <c r="FE92" s="121"/>
      <c r="FF92" s="121"/>
      <c r="FG92" s="121"/>
      <c r="FH92" s="121"/>
      <c r="FI92" s="121"/>
      <c r="FJ92" s="121"/>
      <c r="FK92" s="121"/>
      <c r="FL92" s="121"/>
      <c r="FM92" s="121"/>
      <c r="FN92" s="121"/>
      <c r="FO92" s="121"/>
      <c r="FP92" s="121"/>
      <c r="FQ92" s="121"/>
      <c r="FR92" s="121"/>
      <c r="FS92" s="121"/>
      <c r="FT92" s="121"/>
      <c r="FU92" s="121"/>
      <c r="FV92" s="121"/>
      <c r="FW92" s="121"/>
      <c r="FX92" s="121"/>
      <c r="FY92" s="121"/>
      <c r="FZ92" s="121"/>
      <c r="GA92" s="121"/>
      <c r="GB92" s="121"/>
      <c r="GC92" s="121"/>
      <c r="GD92" s="121"/>
      <c r="GE92" s="121"/>
      <c r="GF92" s="121"/>
      <c r="GG92" s="121"/>
      <c r="GH92" s="121"/>
      <c r="GI92" s="121"/>
      <c r="GJ92" s="121"/>
      <c r="GK92" s="121"/>
      <c r="GL92" s="121"/>
      <c r="GM92" s="121"/>
      <c r="GN92" s="121"/>
      <c r="GO92" s="121"/>
      <c r="GP92" s="121"/>
    </row>
    <row r="93" spans="1:198" ht="15" customHeight="1">
      <c r="A93" s="104"/>
      <c r="B93" s="104"/>
      <c r="C93" s="133"/>
      <c r="D93" s="106"/>
      <c r="E93" s="106"/>
      <c r="F93" s="106"/>
      <c r="G93" s="186"/>
      <c r="H93" s="106"/>
      <c r="I93" s="106"/>
      <c r="J93" s="106"/>
      <c r="K93" s="106"/>
      <c r="L93" s="106"/>
      <c r="M93" s="106"/>
      <c r="N93" s="106"/>
      <c r="O93" s="106"/>
      <c r="P93" s="106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  <c r="DK93" s="121"/>
      <c r="DL93" s="121"/>
      <c r="DM93" s="121"/>
      <c r="DN93" s="121"/>
      <c r="DO93" s="121"/>
      <c r="DP93" s="121"/>
      <c r="DQ93" s="121"/>
      <c r="DR93" s="121"/>
      <c r="DS93" s="121"/>
      <c r="DT93" s="121"/>
      <c r="DU93" s="121"/>
      <c r="DV93" s="121"/>
      <c r="DW93" s="121"/>
      <c r="DX93" s="121"/>
      <c r="DY93" s="121"/>
      <c r="DZ93" s="121"/>
      <c r="EA93" s="121"/>
      <c r="EB93" s="121"/>
      <c r="EC93" s="121"/>
      <c r="ED93" s="121"/>
      <c r="EE93" s="121"/>
      <c r="EF93" s="121"/>
      <c r="EG93" s="121"/>
      <c r="EH93" s="121"/>
      <c r="EI93" s="121"/>
      <c r="EJ93" s="121"/>
      <c r="EK93" s="121"/>
      <c r="EL93" s="160"/>
      <c r="EM93" s="121"/>
      <c r="EN93" s="121"/>
      <c r="EO93" s="121"/>
      <c r="EP93" s="121"/>
      <c r="EQ93" s="121"/>
      <c r="ER93" s="121"/>
      <c r="ES93" s="121"/>
      <c r="ET93" s="121"/>
      <c r="EU93" s="121"/>
      <c r="EV93" s="121"/>
      <c r="EW93" s="121"/>
      <c r="EX93" s="121"/>
      <c r="EY93" s="121"/>
      <c r="EZ93" s="121"/>
      <c r="FA93" s="121"/>
      <c r="FB93" s="121"/>
      <c r="FC93" s="121"/>
      <c r="FD93" s="121"/>
      <c r="FE93" s="121"/>
      <c r="FF93" s="121"/>
      <c r="FG93" s="121"/>
      <c r="FH93" s="121"/>
      <c r="FI93" s="121"/>
      <c r="FJ93" s="121"/>
      <c r="FK93" s="121"/>
      <c r="FL93" s="121"/>
      <c r="FM93" s="121"/>
      <c r="FN93" s="121"/>
      <c r="FO93" s="121"/>
      <c r="FP93" s="121"/>
      <c r="FQ93" s="121"/>
      <c r="FR93" s="121"/>
      <c r="FS93" s="121"/>
      <c r="FT93" s="121"/>
      <c r="FU93" s="121"/>
      <c r="FV93" s="121"/>
      <c r="FW93" s="121"/>
      <c r="FX93" s="121"/>
      <c r="FY93" s="121"/>
      <c r="FZ93" s="121"/>
      <c r="GA93" s="121"/>
      <c r="GB93" s="121"/>
      <c r="GC93" s="121"/>
      <c r="GD93" s="121"/>
      <c r="GE93" s="121"/>
      <c r="GF93" s="121"/>
      <c r="GG93" s="121"/>
      <c r="GH93" s="121"/>
      <c r="GI93" s="121"/>
      <c r="GJ93" s="121"/>
      <c r="GK93" s="121"/>
      <c r="GL93" s="121"/>
      <c r="GM93" s="121"/>
      <c r="GN93" s="121"/>
      <c r="GO93" s="121"/>
      <c r="GP93" s="121"/>
    </row>
    <row r="94" spans="1:198" ht="15" customHeight="1">
      <c r="A94" s="104"/>
      <c r="B94" s="104"/>
      <c r="C94" s="133"/>
      <c r="D94" s="106"/>
      <c r="E94" s="106"/>
      <c r="F94" s="106"/>
      <c r="G94" s="186"/>
      <c r="H94" s="106"/>
      <c r="I94" s="106"/>
      <c r="J94" s="106"/>
      <c r="K94" s="106"/>
      <c r="L94" s="106"/>
      <c r="M94" s="106"/>
      <c r="N94" s="106"/>
      <c r="O94" s="106"/>
      <c r="P94" s="106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  <c r="DK94" s="121"/>
      <c r="DL94" s="121"/>
      <c r="DM94" s="121"/>
      <c r="DN94" s="121"/>
      <c r="DO94" s="121"/>
      <c r="DP94" s="121"/>
      <c r="DQ94" s="121"/>
      <c r="DR94" s="121"/>
      <c r="DS94" s="121"/>
      <c r="DT94" s="121"/>
      <c r="DU94" s="121"/>
      <c r="DV94" s="121"/>
      <c r="DW94" s="121"/>
      <c r="DX94" s="121"/>
      <c r="DY94" s="121"/>
      <c r="DZ94" s="121"/>
      <c r="EA94" s="121"/>
      <c r="EB94" s="121"/>
      <c r="EC94" s="121"/>
      <c r="ED94" s="121"/>
      <c r="EE94" s="121"/>
      <c r="EF94" s="121"/>
      <c r="EG94" s="121"/>
      <c r="EH94" s="121"/>
      <c r="EI94" s="121"/>
      <c r="EJ94" s="121"/>
      <c r="EK94" s="121"/>
      <c r="EL94" s="160"/>
      <c r="EM94" s="121"/>
      <c r="EN94" s="121"/>
      <c r="EO94" s="121"/>
      <c r="EP94" s="121"/>
      <c r="EQ94" s="121"/>
      <c r="ER94" s="121"/>
      <c r="ES94" s="121"/>
      <c r="ET94" s="121"/>
      <c r="EU94" s="121"/>
      <c r="EV94" s="121"/>
      <c r="EW94" s="121"/>
      <c r="EX94" s="121"/>
      <c r="EY94" s="121"/>
      <c r="EZ94" s="121"/>
      <c r="FA94" s="121"/>
      <c r="FB94" s="121"/>
      <c r="FC94" s="121"/>
      <c r="FD94" s="121"/>
      <c r="FE94" s="121"/>
      <c r="FF94" s="121"/>
      <c r="FG94" s="121"/>
      <c r="FH94" s="121"/>
      <c r="FI94" s="121"/>
      <c r="FJ94" s="121"/>
      <c r="FK94" s="121"/>
      <c r="FL94" s="121"/>
      <c r="FM94" s="121"/>
      <c r="FN94" s="121"/>
      <c r="FO94" s="121"/>
      <c r="FP94" s="121"/>
      <c r="FQ94" s="121"/>
      <c r="FR94" s="121"/>
      <c r="FS94" s="121"/>
      <c r="FT94" s="121"/>
      <c r="FU94" s="121"/>
      <c r="FV94" s="121"/>
      <c r="FW94" s="121"/>
      <c r="FX94" s="121"/>
      <c r="FY94" s="121"/>
      <c r="FZ94" s="121"/>
      <c r="GA94" s="121"/>
      <c r="GB94" s="121"/>
      <c r="GC94" s="121"/>
      <c r="GD94" s="121"/>
      <c r="GE94" s="121"/>
      <c r="GF94" s="121"/>
      <c r="GG94" s="121"/>
      <c r="GH94" s="121"/>
      <c r="GI94" s="121"/>
      <c r="GJ94" s="121"/>
      <c r="GK94" s="121"/>
      <c r="GL94" s="121"/>
      <c r="GM94" s="121"/>
      <c r="GN94" s="121"/>
      <c r="GO94" s="121"/>
      <c r="GP94" s="121"/>
    </row>
    <row r="95" spans="1:198" ht="15" customHeight="1">
      <c r="A95" s="104"/>
      <c r="B95" s="104"/>
      <c r="C95" s="133"/>
      <c r="D95" s="106"/>
      <c r="E95" s="106"/>
      <c r="F95" s="106"/>
      <c r="G95" s="186"/>
      <c r="H95" s="106"/>
      <c r="I95" s="106"/>
      <c r="J95" s="106"/>
      <c r="K95" s="106"/>
      <c r="L95" s="106"/>
      <c r="M95" s="106"/>
      <c r="N95" s="106"/>
      <c r="O95" s="106"/>
      <c r="P95" s="106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  <c r="DK95" s="121"/>
      <c r="DL95" s="121"/>
      <c r="DM95" s="121"/>
      <c r="DN95" s="121"/>
      <c r="DO95" s="121"/>
      <c r="DP95" s="121"/>
      <c r="DQ95" s="121"/>
      <c r="DR95" s="121"/>
      <c r="DS95" s="121"/>
      <c r="DT95" s="121"/>
      <c r="DU95" s="121"/>
      <c r="DV95" s="121"/>
      <c r="DW95" s="121"/>
      <c r="DX95" s="121"/>
      <c r="DY95" s="121"/>
      <c r="DZ95" s="121"/>
      <c r="EA95" s="121"/>
      <c r="EB95" s="121"/>
      <c r="EC95" s="121"/>
      <c r="ED95" s="121"/>
      <c r="EE95" s="121"/>
      <c r="EF95" s="121"/>
      <c r="EG95" s="121"/>
      <c r="EH95" s="121"/>
      <c r="EI95" s="121"/>
      <c r="EJ95" s="121"/>
      <c r="EK95" s="121"/>
      <c r="EL95" s="160"/>
      <c r="EM95" s="121"/>
      <c r="EN95" s="121"/>
      <c r="EO95" s="121"/>
      <c r="EP95" s="121"/>
      <c r="EQ95" s="121"/>
      <c r="ER95" s="121"/>
      <c r="ES95" s="121"/>
      <c r="ET95" s="121"/>
      <c r="EU95" s="121"/>
      <c r="EV95" s="121"/>
      <c r="EW95" s="121"/>
      <c r="EX95" s="121"/>
      <c r="EY95" s="121"/>
      <c r="EZ95" s="121"/>
      <c r="FA95" s="121"/>
      <c r="FB95" s="121"/>
      <c r="FC95" s="121"/>
      <c r="FD95" s="121"/>
      <c r="FE95" s="121"/>
      <c r="FF95" s="121"/>
      <c r="FG95" s="121"/>
      <c r="FH95" s="121"/>
      <c r="FI95" s="121"/>
      <c r="FJ95" s="121"/>
      <c r="FK95" s="121"/>
      <c r="FL95" s="121"/>
      <c r="FM95" s="121"/>
      <c r="FN95" s="121"/>
      <c r="FO95" s="121"/>
      <c r="FP95" s="121"/>
      <c r="FQ95" s="121"/>
      <c r="FR95" s="121"/>
      <c r="FS95" s="121"/>
      <c r="FT95" s="121"/>
      <c r="FU95" s="121"/>
      <c r="FV95" s="121"/>
      <c r="FW95" s="121"/>
      <c r="FX95" s="121"/>
      <c r="FY95" s="121"/>
      <c r="FZ95" s="121"/>
      <c r="GA95" s="121"/>
      <c r="GB95" s="121"/>
      <c r="GC95" s="121"/>
      <c r="GD95" s="121"/>
      <c r="GE95" s="121"/>
      <c r="GF95" s="121"/>
      <c r="GG95" s="121"/>
      <c r="GH95" s="121"/>
      <c r="GI95" s="121"/>
      <c r="GJ95" s="121"/>
      <c r="GK95" s="121"/>
      <c r="GL95" s="121"/>
      <c r="GM95" s="121"/>
      <c r="GN95" s="121"/>
      <c r="GO95" s="121"/>
      <c r="GP95" s="121"/>
    </row>
    <row r="96" spans="1:198" ht="15" customHeight="1">
      <c r="A96" s="104"/>
      <c r="B96" s="104"/>
      <c r="C96" s="132"/>
      <c r="F96" s="106"/>
      <c r="G96" s="186"/>
      <c r="H96" s="106"/>
      <c r="I96" s="106"/>
      <c r="J96" s="106"/>
      <c r="K96" s="106"/>
      <c r="L96" s="106"/>
      <c r="M96" s="106"/>
      <c r="N96" s="106"/>
      <c r="O96" s="106"/>
      <c r="P96" s="106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  <c r="DK96" s="121"/>
      <c r="DL96" s="121"/>
      <c r="DM96" s="121"/>
      <c r="DN96" s="121"/>
      <c r="DO96" s="121"/>
      <c r="DP96" s="121"/>
      <c r="DQ96" s="121"/>
      <c r="DR96" s="121"/>
      <c r="DS96" s="121"/>
      <c r="DT96" s="121"/>
      <c r="DU96" s="121"/>
      <c r="DV96" s="121"/>
      <c r="DW96" s="121"/>
      <c r="DX96" s="121"/>
      <c r="DY96" s="121"/>
      <c r="DZ96" s="121"/>
      <c r="EA96" s="121"/>
      <c r="EB96" s="121"/>
      <c r="EC96" s="121"/>
      <c r="ED96" s="121"/>
      <c r="EE96" s="121"/>
      <c r="EF96" s="121"/>
      <c r="EG96" s="121"/>
      <c r="EH96" s="121"/>
      <c r="EI96" s="121"/>
      <c r="EJ96" s="121"/>
      <c r="EK96" s="121"/>
      <c r="EL96" s="160"/>
      <c r="EM96" s="121"/>
      <c r="EN96" s="121"/>
      <c r="EO96" s="121"/>
      <c r="EP96" s="121"/>
      <c r="EQ96" s="121"/>
      <c r="ER96" s="121"/>
      <c r="ES96" s="121"/>
      <c r="ET96" s="121"/>
      <c r="EU96" s="121"/>
      <c r="EV96" s="121"/>
      <c r="EW96" s="121"/>
      <c r="EX96" s="121"/>
      <c r="EY96" s="121"/>
      <c r="EZ96" s="121"/>
      <c r="FA96" s="121"/>
      <c r="FB96" s="121"/>
      <c r="FC96" s="121"/>
      <c r="FD96" s="121"/>
      <c r="FE96" s="121"/>
      <c r="FF96" s="121"/>
      <c r="FG96" s="121"/>
      <c r="FH96" s="121"/>
      <c r="FI96" s="121"/>
      <c r="FJ96" s="121"/>
      <c r="FK96" s="121"/>
      <c r="FL96" s="121"/>
      <c r="FM96" s="121"/>
      <c r="FN96" s="121"/>
      <c r="FO96" s="121"/>
      <c r="FP96" s="121"/>
      <c r="FQ96" s="121"/>
      <c r="FR96" s="121"/>
      <c r="FS96" s="121"/>
      <c r="FT96" s="121"/>
      <c r="FU96" s="121"/>
      <c r="FV96" s="121"/>
      <c r="FW96" s="121"/>
      <c r="FX96" s="121"/>
      <c r="FY96" s="121"/>
      <c r="FZ96" s="121"/>
      <c r="GA96" s="121"/>
      <c r="GB96" s="121"/>
      <c r="GC96" s="121"/>
      <c r="GD96" s="121"/>
      <c r="GE96" s="121"/>
      <c r="GF96" s="121"/>
      <c r="GG96" s="121"/>
      <c r="GH96" s="121"/>
      <c r="GI96" s="121"/>
      <c r="GJ96" s="121"/>
      <c r="GK96" s="121"/>
      <c r="GL96" s="121"/>
      <c r="GM96" s="121"/>
      <c r="GN96" s="121"/>
      <c r="GO96" s="121"/>
      <c r="GP96" s="121"/>
    </row>
    <row r="97" spans="1:198" ht="15" customHeight="1">
      <c r="A97" s="104"/>
      <c r="B97" s="104"/>
      <c r="C97" s="132"/>
      <c r="F97" s="106"/>
      <c r="G97" s="186"/>
      <c r="H97" s="106"/>
      <c r="I97" s="106"/>
      <c r="J97" s="106"/>
      <c r="K97" s="106"/>
      <c r="L97" s="106"/>
      <c r="M97" s="106"/>
      <c r="N97" s="106"/>
      <c r="O97" s="106"/>
      <c r="P97" s="106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  <c r="DK97" s="121"/>
      <c r="DL97" s="121"/>
      <c r="DM97" s="121"/>
      <c r="DN97" s="121"/>
      <c r="DO97" s="121"/>
      <c r="DP97" s="121"/>
      <c r="DQ97" s="121"/>
      <c r="DR97" s="121"/>
      <c r="DS97" s="121"/>
      <c r="DT97" s="121"/>
      <c r="DU97" s="121"/>
      <c r="DV97" s="121"/>
      <c r="DW97" s="121"/>
      <c r="DX97" s="121"/>
      <c r="DY97" s="121"/>
      <c r="DZ97" s="121"/>
      <c r="EA97" s="121"/>
      <c r="EB97" s="121"/>
      <c r="EC97" s="121"/>
      <c r="ED97" s="121"/>
      <c r="EE97" s="121"/>
      <c r="EF97" s="121"/>
      <c r="EG97" s="121"/>
      <c r="EH97" s="121"/>
      <c r="EI97" s="121"/>
      <c r="EJ97" s="121"/>
      <c r="EK97" s="121"/>
      <c r="EL97" s="160"/>
      <c r="EM97" s="121"/>
      <c r="EN97" s="121"/>
      <c r="EO97" s="121"/>
      <c r="EP97" s="121"/>
      <c r="EQ97" s="121"/>
      <c r="ER97" s="121"/>
      <c r="ES97" s="121"/>
      <c r="ET97" s="121"/>
      <c r="EU97" s="121"/>
      <c r="EV97" s="121"/>
      <c r="EW97" s="121"/>
      <c r="EX97" s="121"/>
      <c r="EY97" s="121"/>
      <c r="EZ97" s="121"/>
      <c r="FA97" s="121"/>
      <c r="FB97" s="121"/>
      <c r="FC97" s="121"/>
      <c r="FD97" s="121"/>
      <c r="FE97" s="121"/>
      <c r="FF97" s="121"/>
      <c r="FG97" s="121"/>
      <c r="FH97" s="121"/>
      <c r="FI97" s="121"/>
      <c r="FJ97" s="121"/>
      <c r="FK97" s="121"/>
      <c r="FL97" s="121"/>
      <c r="FM97" s="121"/>
      <c r="FN97" s="121"/>
      <c r="FO97" s="121"/>
      <c r="FP97" s="121"/>
      <c r="FQ97" s="121"/>
      <c r="FR97" s="121"/>
      <c r="FS97" s="121"/>
      <c r="FT97" s="121"/>
      <c r="FU97" s="121"/>
      <c r="FV97" s="121"/>
      <c r="FW97" s="121"/>
      <c r="FX97" s="121"/>
      <c r="FY97" s="121"/>
      <c r="FZ97" s="121"/>
      <c r="GA97" s="121"/>
      <c r="GB97" s="121"/>
      <c r="GC97" s="121"/>
      <c r="GD97" s="121"/>
      <c r="GE97" s="121"/>
      <c r="GF97" s="121"/>
      <c r="GG97" s="121"/>
      <c r="GH97" s="121"/>
      <c r="GI97" s="121"/>
      <c r="GJ97" s="121"/>
      <c r="GK97" s="121"/>
      <c r="GL97" s="121"/>
      <c r="GM97" s="121"/>
      <c r="GN97" s="121"/>
      <c r="GO97" s="121"/>
      <c r="GP97" s="121"/>
    </row>
    <row r="98" spans="1:198" ht="15" customHeight="1">
      <c r="A98" s="104"/>
      <c r="B98" s="104"/>
      <c r="C98" s="132"/>
      <c r="F98" s="106"/>
      <c r="G98" s="186"/>
      <c r="H98" s="106"/>
      <c r="I98" s="106"/>
      <c r="J98" s="106"/>
      <c r="K98" s="106"/>
      <c r="L98" s="106"/>
      <c r="M98" s="106"/>
      <c r="N98" s="106"/>
      <c r="O98" s="106"/>
      <c r="P98" s="106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  <c r="DK98" s="121"/>
      <c r="DL98" s="121"/>
      <c r="DM98" s="121"/>
      <c r="DN98" s="121"/>
      <c r="DO98" s="121"/>
      <c r="DP98" s="121"/>
      <c r="DQ98" s="121"/>
      <c r="DR98" s="121"/>
      <c r="DS98" s="121"/>
      <c r="DT98" s="121"/>
      <c r="DU98" s="121"/>
      <c r="DV98" s="121"/>
      <c r="DW98" s="121"/>
      <c r="DX98" s="121"/>
      <c r="DY98" s="121"/>
      <c r="DZ98" s="121"/>
      <c r="EA98" s="121"/>
      <c r="EB98" s="121"/>
      <c r="EC98" s="121"/>
      <c r="ED98" s="121"/>
      <c r="EE98" s="121"/>
      <c r="EF98" s="121"/>
      <c r="EG98" s="121"/>
      <c r="EH98" s="121"/>
      <c r="EI98" s="121"/>
      <c r="EJ98" s="121"/>
      <c r="EK98" s="121"/>
      <c r="EL98" s="160"/>
      <c r="EM98" s="121"/>
      <c r="EN98" s="121"/>
      <c r="EO98" s="121"/>
      <c r="EP98" s="121"/>
      <c r="EQ98" s="121"/>
      <c r="ER98" s="121"/>
      <c r="ES98" s="121"/>
      <c r="ET98" s="121"/>
      <c r="EU98" s="121"/>
      <c r="EV98" s="121"/>
      <c r="EW98" s="121"/>
      <c r="EX98" s="121"/>
      <c r="EY98" s="121"/>
      <c r="EZ98" s="121"/>
      <c r="FA98" s="121"/>
      <c r="FB98" s="121"/>
      <c r="FC98" s="121"/>
      <c r="FD98" s="121"/>
      <c r="FE98" s="121"/>
      <c r="FF98" s="121"/>
      <c r="FG98" s="121"/>
      <c r="FH98" s="121"/>
      <c r="FI98" s="121"/>
      <c r="FJ98" s="121"/>
      <c r="FK98" s="121"/>
      <c r="FL98" s="121"/>
      <c r="FM98" s="121"/>
      <c r="FN98" s="121"/>
      <c r="FO98" s="121"/>
      <c r="FP98" s="121"/>
      <c r="FQ98" s="121"/>
      <c r="FR98" s="121"/>
      <c r="FS98" s="121"/>
      <c r="FT98" s="121"/>
      <c r="FU98" s="121"/>
      <c r="FV98" s="121"/>
      <c r="FW98" s="121"/>
      <c r="FX98" s="121"/>
      <c r="FY98" s="121"/>
      <c r="FZ98" s="121"/>
      <c r="GA98" s="121"/>
      <c r="GB98" s="121"/>
      <c r="GC98" s="121"/>
      <c r="GD98" s="121"/>
      <c r="GE98" s="121"/>
      <c r="GF98" s="121"/>
      <c r="GG98" s="121"/>
      <c r="GH98" s="121"/>
      <c r="GI98" s="121"/>
      <c r="GJ98" s="121"/>
      <c r="GK98" s="121"/>
      <c r="GL98" s="121"/>
      <c r="GM98" s="121"/>
      <c r="GN98" s="121"/>
      <c r="GO98" s="121"/>
      <c r="GP98" s="121"/>
    </row>
    <row r="99" spans="1:198" ht="15" customHeight="1">
      <c r="A99" s="104"/>
      <c r="B99" s="104"/>
      <c r="C99" s="132"/>
      <c r="F99" s="106"/>
      <c r="G99" s="186"/>
      <c r="H99" s="106"/>
      <c r="I99" s="106"/>
      <c r="J99" s="106"/>
      <c r="K99" s="106"/>
      <c r="L99" s="106"/>
      <c r="M99" s="106"/>
      <c r="N99" s="106"/>
      <c r="O99" s="106"/>
      <c r="P99" s="106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  <c r="DK99" s="121"/>
      <c r="DL99" s="121"/>
      <c r="DM99" s="121"/>
      <c r="DN99" s="121"/>
      <c r="DO99" s="121"/>
      <c r="DP99" s="121"/>
      <c r="DQ99" s="121"/>
      <c r="DR99" s="121"/>
      <c r="DS99" s="121"/>
      <c r="DT99" s="121"/>
      <c r="DU99" s="121"/>
      <c r="DV99" s="121"/>
      <c r="DW99" s="121"/>
      <c r="DX99" s="121"/>
      <c r="DY99" s="121"/>
      <c r="DZ99" s="121"/>
      <c r="EA99" s="121"/>
      <c r="EB99" s="121"/>
      <c r="EC99" s="121"/>
      <c r="ED99" s="121"/>
      <c r="EE99" s="121"/>
      <c r="EF99" s="121"/>
      <c r="EG99" s="121"/>
      <c r="EH99" s="121"/>
      <c r="EI99" s="121"/>
      <c r="EJ99" s="121"/>
      <c r="EK99" s="121"/>
      <c r="EL99" s="160"/>
      <c r="EM99" s="121"/>
      <c r="EN99" s="121"/>
      <c r="EO99" s="121"/>
      <c r="EP99" s="121"/>
      <c r="EQ99" s="121"/>
      <c r="ER99" s="121"/>
      <c r="ES99" s="121"/>
      <c r="ET99" s="121"/>
      <c r="EU99" s="121"/>
      <c r="EV99" s="121"/>
      <c r="EW99" s="121"/>
      <c r="EX99" s="121"/>
      <c r="EY99" s="121"/>
      <c r="EZ99" s="121"/>
      <c r="FA99" s="121"/>
      <c r="FB99" s="121"/>
      <c r="FC99" s="121"/>
      <c r="FD99" s="121"/>
      <c r="FE99" s="121"/>
      <c r="FF99" s="121"/>
      <c r="FG99" s="121"/>
      <c r="FH99" s="121"/>
      <c r="FI99" s="121"/>
      <c r="FJ99" s="121"/>
      <c r="FK99" s="121"/>
      <c r="FL99" s="121"/>
      <c r="FM99" s="121"/>
      <c r="FN99" s="121"/>
      <c r="FO99" s="121"/>
      <c r="FP99" s="121"/>
      <c r="FQ99" s="121"/>
      <c r="FR99" s="121"/>
      <c r="FS99" s="121"/>
      <c r="FT99" s="121"/>
      <c r="FU99" s="121"/>
      <c r="FV99" s="121"/>
      <c r="FW99" s="121"/>
      <c r="FX99" s="121"/>
      <c r="FY99" s="121"/>
      <c r="FZ99" s="121"/>
      <c r="GA99" s="121"/>
      <c r="GB99" s="121"/>
      <c r="GC99" s="121"/>
      <c r="GD99" s="121"/>
      <c r="GE99" s="121"/>
      <c r="GF99" s="121"/>
      <c r="GG99" s="121"/>
      <c r="GH99" s="121"/>
      <c r="GI99" s="121"/>
      <c r="GJ99" s="121"/>
      <c r="GK99" s="121"/>
      <c r="GL99" s="121"/>
      <c r="GM99" s="121"/>
      <c r="GN99" s="121"/>
      <c r="GO99" s="121"/>
      <c r="GP99" s="121"/>
    </row>
    <row r="100" spans="1:198" ht="15" customHeight="1">
      <c r="A100" s="104"/>
      <c r="B100" s="104"/>
      <c r="C100" s="132"/>
      <c r="F100" s="106"/>
      <c r="G100" s="186"/>
      <c r="H100" s="106"/>
      <c r="I100" s="106"/>
      <c r="J100" s="106"/>
      <c r="K100" s="106"/>
      <c r="L100" s="106"/>
      <c r="M100" s="106"/>
      <c r="N100" s="106"/>
      <c r="O100" s="106"/>
      <c r="P100" s="106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  <c r="DK100" s="121"/>
      <c r="DL100" s="121"/>
      <c r="DM100" s="121"/>
      <c r="DN100" s="121"/>
      <c r="DO100" s="121"/>
      <c r="DP100" s="121"/>
      <c r="DQ100" s="121"/>
      <c r="DR100" s="121"/>
      <c r="DS100" s="121"/>
      <c r="DT100" s="121"/>
      <c r="DU100" s="121"/>
      <c r="DV100" s="121"/>
      <c r="DW100" s="121"/>
      <c r="DX100" s="121"/>
      <c r="DY100" s="121"/>
      <c r="DZ100" s="121"/>
      <c r="EA100" s="121"/>
      <c r="EB100" s="121"/>
      <c r="EC100" s="121"/>
      <c r="ED100" s="121"/>
      <c r="EE100" s="121"/>
      <c r="EF100" s="121"/>
      <c r="EG100" s="121"/>
      <c r="EH100" s="121"/>
      <c r="EI100" s="121"/>
      <c r="EJ100" s="121"/>
      <c r="EK100" s="121"/>
      <c r="EL100" s="160"/>
      <c r="EM100" s="121"/>
      <c r="EN100" s="121"/>
      <c r="EO100" s="121"/>
      <c r="EP100" s="121"/>
      <c r="EQ100" s="121"/>
      <c r="ER100" s="121"/>
      <c r="ES100" s="121"/>
      <c r="ET100" s="121"/>
      <c r="EU100" s="121"/>
      <c r="EV100" s="121"/>
      <c r="EW100" s="121"/>
      <c r="EX100" s="121"/>
      <c r="EY100" s="121"/>
      <c r="EZ100" s="121"/>
      <c r="FA100" s="121"/>
      <c r="FB100" s="121"/>
      <c r="FC100" s="121"/>
      <c r="FD100" s="121"/>
      <c r="FE100" s="121"/>
      <c r="FF100" s="121"/>
      <c r="FG100" s="121"/>
      <c r="FH100" s="121"/>
      <c r="FI100" s="121"/>
      <c r="FJ100" s="121"/>
      <c r="FK100" s="121"/>
      <c r="FL100" s="121"/>
      <c r="FM100" s="121"/>
      <c r="FN100" s="121"/>
      <c r="FO100" s="121"/>
      <c r="FP100" s="121"/>
      <c r="FQ100" s="121"/>
      <c r="FR100" s="121"/>
      <c r="FS100" s="121"/>
      <c r="FT100" s="121"/>
      <c r="FU100" s="121"/>
      <c r="FV100" s="121"/>
      <c r="FW100" s="121"/>
      <c r="FX100" s="121"/>
      <c r="FY100" s="121"/>
      <c r="FZ100" s="121"/>
      <c r="GA100" s="121"/>
      <c r="GB100" s="121"/>
      <c r="GC100" s="121"/>
      <c r="GD100" s="121"/>
      <c r="GE100" s="121"/>
      <c r="GF100" s="121"/>
      <c r="GG100" s="121"/>
      <c r="GH100" s="121"/>
      <c r="GI100" s="121"/>
      <c r="GJ100" s="121"/>
      <c r="GK100" s="121"/>
      <c r="GL100" s="121"/>
      <c r="GM100" s="121"/>
      <c r="GN100" s="121"/>
      <c r="GO100" s="121"/>
      <c r="GP100" s="121"/>
    </row>
    <row r="101" spans="1:198" ht="15" customHeight="1">
      <c r="A101" s="104"/>
      <c r="B101" s="104"/>
      <c r="C101" s="132"/>
      <c r="F101" s="106"/>
      <c r="G101" s="186"/>
      <c r="H101" s="106"/>
      <c r="I101" s="106"/>
      <c r="J101" s="106"/>
      <c r="K101" s="106"/>
      <c r="L101" s="106"/>
      <c r="M101" s="106"/>
      <c r="N101" s="106"/>
      <c r="O101" s="106"/>
      <c r="P101" s="106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  <c r="DK101" s="121"/>
      <c r="DL101" s="121"/>
      <c r="DM101" s="121"/>
      <c r="DN101" s="121"/>
      <c r="DO101" s="121"/>
      <c r="DP101" s="121"/>
      <c r="DQ101" s="121"/>
      <c r="DR101" s="121"/>
      <c r="DS101" s="121"/>
      <c r="DT101" s="121"/>
      <c r="DU101" s="121"/>
      <c r="DV101" s="121"/>
      <c r="DW101" s="121"/>
      <c r="DX101" s="121"/>
      <c r="DY101" s="121"/>
      <c r="DZ101" s="121"/>
      <c r="EA101" s="121"/>
      <c r="EB101" s="121"/>
      <c r="EC101" s="121"/>
      <c r="ED101" s="121"/>
      <c r="EE101" s="121"/>
      <c r="EF101" s="121"/>
      <c r="EG101" s="121"/>
      <c r="EH101" s="121"/>
      <c r="EI101" s="121"/>
      <c r="EJ101" s="121"/>
      <c r="EK101" s="121"/>
      <c r="EL101" s="160"/>
      <c r="EM101" s="121"/>
      <c r="EN101" s="121"/>
      <c r="EO101" s="121"/>
      <c r="EP101" s="121"/>
      <c r="EQ101" s="121"/>
      <c r="ER101" s="121"/>
      <c r="ES101" s="121"/>
      <c r="ET101" s="121"/>
      <c r="EU101" s="121"/>
      <c r="EV101" s="121"/>
      <c r="EW101" s="121"/>
      <c r="EX101" s="121"/>
      <c r="EY101" s="121"/>
      <c r="EZ101" s="121"/>
      <c r="FA101" s="121"/>
      <c r="FB101" s="121"/>
      <c r="FC101" s="121"/>
      <c r="FD101" s="121"/>
      <c r="FE101" s="121"/>
      <c r="FF101" s="121"/>
      <c r="FG101" s="121"/>
      <c r="FH101" s="121"/>
      <c r="FI101" s="121"/>
      <c r="FJ101" s="121"/>
      <c r="FK101" s="121"/>
      <c r="FL101" s="121"/>
      <c r="FM101" s="121"/>
      <c r="FN101" s="121"/>
      <c r="FO101" s="121"/>
      <c r="FP101" s="121"/>
      <c r="FQ101" s="121"/>
      <c r="FR101" s="121"/>
      <c r="FS101" s="121"/>
      <c r="FT101" s="121"/>
      <c r="FU101" s="121"/>
      <c r="FV101" s="121"/>
      <c r="FW101" s="121"/>
      <c r="FX101" s="121"/>
      <c r="FY101" s="121"/>
      <c r="FZ101" s="121"/>
      <c r="GA101" s="121"/>
      <c r="GB101" s="121"/>
      <c r="GC101" s="121"/>
      <c r="GD101" s="121"/>
      <c r="GE101" s="121"/>
      <c r="GF101" s="121"/>
      <c r="GG101" s="121"/>
      <c r="GH101" s="121"/>
      <c r="GI101" s="121"/>
      <c r="GJ101" s="121"/>
      <c r="GK101" s="121"/>
      <c r="GL101" s="121"/>
      <c r="GM101" s="121"/>
      <c r="GN101" s="121"/>
      <c r="GO101" s="121"/>
      <c r="GP101" s="121"/>
    </row>
    <row r="102" spans="1:198" ht="15" customHeight="1">
      <c r="A102" s="104"/>
      <c r="B102" s="104"/>
      <c r="C102" s="132"/>
      <c r="F102" s="106"/>
      <c r="G102" s="186"/>
      <c r="H102" s="106"/>
      <c r="I102" s="106"/>
      <c r="J102" s="106"/>
      <c r="K102" s="106"/>
      <c r="L102" s="106"/>
      <c r="M102" s="106"/>
      <c r="N102" s="106"/>
      <c r="O102" s="106"/>
      <c r="P102" s="106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  <c r="DK102" s="121"/>
      <c r="DL102" s="121"/>
      <c r="DM102" s="121"/>
      <c r="DN102" s="121"/>
      <c r="DO102" s="121"/>
      <c r="DP102" s="121"/>
      <c r="DQ102" s="121"/>
      <c r="DR102" s="121"/>
      <c r="DS102" s="121"/>
      <c r="DT102" s="121"/>
      <c r="DU102" s="121"/>
      <c r="DV102" s="121"/>
      <c r="DW102" s="121"/>
      <c r="DX102" s="121"/>
      <c r="DY102" s="121"/>
      <c r="DZ102" s="121"/>
      <c r="EA102" s="121"/>
      <c r="EB102" s="121"/>
      <c r="EC102" s="121"/>
      <c r="ED102" s="121"/>
      <c r="EE102" s="121"/>
      <c r="EF102" s="121"/>
      <c r="EG102" s="121"/>
      <c r="EH102" s="121"/>
      <c r="EI102" s="121"/>
      <c r="EJ102" s="121"/>
      <c r="EK102" s="121"/>
      <c r="EL102" s="160"/>
      <c r="EM102" s="121"/>
      <c r="EN102" s="121"/>
      <c r="EO102" s="121"/>
      <c r="EP102" s="121"/>
      <c r="EQ102" s="121"/>
      <c r="ER102" s="121"/>
      <c r="ES102" s="121"/>
      <c r="ET102" s="121"/>
      <c r="EU102" s="121"/>
      <c r="EV102" s="121"/>
      <c r="EW102" s="121"/>
      <c r="EX102" s="121"/>
      <c r="EY102" s="121"/>
      <c r="EZ102" s="121"/>
      <c r="FA102" s="121"/>
      <c r="FB102" s="121"/>
      <c r="FC102" s="121"/>
      <c r="FD102" s="121"/>
      <c r="FE102" s="121"/>
      <c r="FF102" s="121"/>
      <c r="FG102" s="121"/>
      <c r="FH102" s="121"/>
      <c r="FI102" s="121"/>
      <c r="FJ102" s="121"/>
      <c r="FK102" s="121"/>
      <c r="FL102" s="121"/>
      <c r="FM102" s="121"/>
      <c r="FN102" s="121"/>
      <c r="FO102" s="121"/>
      <c r="FP102" s="121"/>
      <c r="FQ102" s="121"/>
      <c r="FR102" s="121"/>
      <c r="FS102" s="121"/>
      <c r="FT102" s="121"/>
      <c r="FU102" s="121"/>
      <c r="FV102" s="121"/>
      <c r="FW102" s="121"/>
      <c r="FX102" s="121"/>
      <c r="FY102" s="121"/>
      <c r="FZ102" s="121"/>
      <c r="GA102" s="121"/>
      <c r="GB102" s="121"/>
      <c r="GC102" s="121"/>
      <c r="GD102" s="121"/>
      <c r="GE102" s="121"/>
      <c r="GF102" s="121"/>
      <c r="GG102" s="121"/>
      <c r="GH102" s="121"/>
      <c r="GI102" s="121"/>
      <c r="GJ102" s="121"/>
      <c r="GK102" s="121"/>
      <c r="GL102" s="121"/>
      <c r="GM102" s="121"/>
      <c r="GN102" s="121"/>
      <c r="GO102" s="121"/>
      <c r="GP102" s="121"/>
    </row>
    <row r="103" spans="1:198" ht="15" customHeight="1">
      <c r="A103" s="104"/>
      <c r="B103" s="104"/>
      <c r="C103" s="132"/>
      <c r="F103" s="106"/>
      <c r="G103" s="186"/>
      <c r="H103" s="106"/>
      <c r="I103" s="106"/>
      <c r="J103" s="106"/>
      <c r="K103" s="106"/>
      <c r="L103" s="106"/>
      <c r="M103" s="106"/>
      <c r="N103" s="106"/>
      <c r="O103" s="106"/>
      <c r="P103" s="106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  <c r="DK103" s="121"/>
      <c r="DL103" s="121"/>
      <c r="DM103" s="121"/>
      <c r="DN103" s="121"/>
      <c r="DO103" s="121"/>
      <c r="DP103" s="121"/>
      <c r="DQ103" s="121"/>
      <c r="DR103" s="121"/>
      <c r="DS103" s="121"/>
      <c r="DT103" s="121"/>
      <c r="DU103" s="121"/>
      <c r="DV103" s="121"/>
      <c r="DW103" s="121"/>
      <c r="DX103" s="121"/>
      <c r="DY103" s="121"/>
      <c r="DZ103" s="121"/>
      <c r="EA103" s="121"/>
      <c r="EB103" s="121"/>
      <c r="EC103" s="121"/>
      <c r="ED103" s="121"/>
      <c r="EE103" s="121"/>
      <c r="EF103" s="121"/>
      <c r="EG103" s="121"/>
      <c r="EH103" s="121"/>
      <c r="EI103" s="121"/>
      <c r="EJ103" s="121"/>
      <c r="EK103" s="121"/>
      <c r="EL103" s="160"/>
      <c r="EM103" s="121"/>
      <c r="EN103" s="121"/>
      <c r="EO103" s="121"/>
      <c r="EP103" s="121"/>
      <c r="EQ103" s="121"/>
      <c r="ER103" s="121"/>
      <c r="ES103" s="121"/>
      <c r="ET103" s="121"/>
      <c r="EU103" s="121"/>
      <c r="EV103" s="121"/>
      <c r="EW103" s="121"/>
      <c r="EX103" s="121"/>
      <c r="EY103" s="121"/>
      <c r="EZ103" s="121"/>
      <c r="FA103" s="121"/>
      <c r="FB103" s="121"/>
      <c r="FC103" s="121"/>
      <c r="FD103" s="121"/>
      <c r="FE103" s="121"/>
      <c r="FF103" s="121"/>
      <c r="FG103" s="121"/>
      <c r="FH103" s="121"/>
      <c r="FI103" s="121"/>
      <c r="FJ103" s="121"/>
      <c r="FK103" s="121"/>
      <c r="FL103" s="121"/>
      <c r="FM103" s="121"/>
      <c r="FN103" s="121"/>
      <c r="FO103" s="121"/>
      <c r="FP103" s="121"/>
      <c r="FQ103" s="121"/>
      <c r="FR103" s="121"/>
      <c r="FS103" s="121"/>
      <c r="FT103" s="121"/>
      <c r="FU103" s="121"/>
      <c r="FV103" s="121"/>
      <c r="FW103" s="121"/>
      <c r="FX103" s="121"/>
      <c r="FY103" s="121"/>
      <c r="FZ103" s="121"/>
      <c r="GA103" s="121"/>
      <c r="GB103" s="121"/>
      <c r="GC103" s="121"/>
      <c r="GD103" s="121"/>
      <c r="GE103" s="121"/>
      <c r="GF103" s="121"/>
      <c r="GG103" s="121"/>
      <c r="GH103" s="121"/>
      <c r="GI103" s="121"/>
      <c r="GJ103" s="121"/>
      <c r="GK103" s="121"/>
      <c r="GL103" s="121"/>
      <c r="GM103" s="121"/>
      <c r="GN103" s="121"/>
      <c r="GO103" s="121"/>
      <c r="GP103" s="121"/>
    </row>
    <row r="104" spans="1:198" ht="15" customHeight="1">
      <c r="A104" s="104"/>
      <c r="B104" s="104"/>
      <c r="C104" s="132"/>
      <c r="F104" s="106"/>
      <c r="G104" s="186"/>
      <c r="H104" s="106"/>
      <c r="I104" s="106"/>
      <c r="J104" s="106"/>
      <c r="K104" s="106"/>
      <c r="L104" s="106"/>
      <c r="M104" s="106"/>
      <c r="N104" s="106"/>
      <c r="O104" s="106"/>
      <c r="P104" s="106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  <c r="DK104" s="121"/>
      <c r="DL104" s="121"/>
      <c r="DM104" s="121"/>
      <c r="DN104" s="121"/>
      <c r="DO104" s="121"/>
      <c r="DP104" s="121"/>
      <c r="DQ104" s="121"/>
      <c r="DR104" s="121"/>
      <c r="DS104" s="121"/>
      <c r="DT104" s="121"/>
      <c r="DU104" s="121"/>
      <c r="DV104" s="121"/>
      <c r="DW104" s="121"/>
      <c r="DX104" s="121"/>
      <c r="DY104" s="121"/>
      <c r="DZ104" s="121"/>
      <c r="EA104" s="121"/>
      <c r="EB104" s="121"/>
      <c r="EC104" s="121"/>
      <c r="ED104" s="121"/>
      <c r="EE104" s="121"/>
      <c r="EF104" s="121"/>
      <c r="EG104" s="121"/>
      <c r="EH104" s="121"/>
      <c r="EI104" s="121"/>
      <c r="EJ104" s="121"/>
      <c r="EK104" s="121"/>
      <c r="EL104" s="160"/>
      <c r="EM104" s="121"/>
      <c r="EN104" s="121"/>
      <c r="EO104" s="121"/>
      <c r="EP104" s="121"/>
      <c r="EQ104" s="121"/>
      <c r="ER104" s="121"/>
      <c r="ES104" s="121"/>
      <c r="ET104" s="121"/>
      <c r="EU104" s="121"/>
      <c r="EV104" s="121"/>
      <c r="EW104" s="121"/>
      <c r="EX104" s="121"/>
      <c r="EY104" s="121"/>
      <c r="EZ104" s="121"/>
      <c r="FA104" s="121"/>
      <c r="FB104" s="121"/>
      <c r="FC104" s="121"/>
      <c r="FD104" s="121"/>
      <c r="FE104" s="121"/>
      <c r="FF104" s="121"/>
      <c r="FG104" s="121"/>
      <c r="FH104" s="121"/>
      <c r="FI104" s="121"/>
      <c r="FJ104" s="121"/>
      <c r="FK104" s="121"/>
      <c r="FL104" s="121"/>
      <c r="FM104" s="121"/>
      <c r="FN104" s="121"/>
      <c r="FO104" s="121"/>
      <c r="FP104" s="121"/>
      <c r="FQ104" s="121"/>
      <c r="FR104" s="121"/>
      <c r="FS104" s="121"/>
      <c r="FT104" s="121"/>
      <c r="FU104" s="121"/>
      <c r="FV104" s="121"/>
      <c r="FW104" s="121"/>
      <c r="FX104" s="121"/>
      <c r="FY104" s="121"/>
      <c r="FZ104" s="121"/>
      <c r="GA104" s="121"/>
      <c r="GB104" s="121"/>
      <c r="GC104" s="121"/>
      <c r="GD104" s="121"/>
      <c r="GE104" s="121"/>
      <c r="GF104" s="121"/>
      <c r="GG104" s="121"/>
      <c r="GH104" s="121"/>
      <c r="GI104" s="121"/>
      <c r="GJ104" s="121"/>
      <c r="GK104" s="121"/>
      <c r="GL104" s="121"/>
      <c r="GM104" s="121"/>
      <c r="GN104" s="121"/>
      <c r="GO104" s="121"/>
      <c r="GP104" s="121"/>
    </row>
    <row r="105" spans="1:198" ht="15" customHeight="1">
      <c r="A105" s="104"/>
      <c r="B105" s="104"/>
      <c r="C105" s="132"/>
      <c r="F105" s="106"/>
      <c r="G105" s="186"/>
      <c r="H105" s="106"/>
      <c r="I105" s="106"/>
      <c r="J105" s="106"/>
      <c r="K105" s="106"/>
      <c r="L105" s="106"/>
      <c r="M105" s="106"/>
      <c r="N105" s="106"/>
      <c r="O105" s="106"/>
      <c r="P105" s="106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  <c r="DK105" s="121"/>
      <c r="DL105" s="121"/>
      <c r="DM105" s="121"/>
      <c r="DN105" s="121"/>
      <c r="DO105" s="121"/>
      <c r="DP105" s="121"/>
      <c r="DQ105" s="121"/>
      <c r="DR105" s="121"/>
      <c r="DS105" s="121"/>
      <c r="DT105" s="121"/>
      <c r="DU105" s="121"/>
      <c r="DV105" s="121"/>
      <c r="DW105" s="121"/>
      <c r="DX105" s="121"/>
      <c r="DY105" s="121"/>
      <c r="DZ105" s="121"/>
      <c r="EA105" s="121"/>
      <c r="EB105" s="121"/>
      <c r="EC105" s="121"/>
      <c r="ED105" s="121"/>
      <c r="EE105" s="121"/>
      <c r="EF105" s="121"/>
      <c r="EG105" s="121"/>
      <c r="EH105" s="121"/>
      <c r="EI105" s="121"/>
      <c r="EJ105" s="121"/>
      <c r="EK105" s="121"/>
      <c r="EL105" s="160"/>
      <c r="EM105" s="121"/>
      <c r="EN105" s="121"/>
      <c r="EO105" s="121"/>
      <c r="EP105" s="121"/>
      <c r="EQ105" s="121"/>
      <c r="ER105" s="121"/>
      <c r="ES105" s="121"/>
      <c r="ET105" s="121"/>
      <c r="EU105" s="121"/>
      <c r="EV105" s="121"/>
      <c r="EW105" s="121"/>
      <c r="EX105" s="121"/>
      <c r="EY105" s="121"/>
      <c r="EZ105" s="121"/>
      <c r="FA105" s="121"/>
      <c r="FB105" s="121"/>
      <c r="FC105" s="121"/>
      <c r="FD105" s="121"/>
      <c r="FE105" s="121"/>
      <c r="FF105" s="121"/>
      <c r="FG105" s="121"/>
      <c r="FH105" s="121"/>
      <c r="FI105" s="121"/>
      <c r="FJ105" s="121"/>
      <c r="FK105" s="121"/>
      <c r="FL105" s="121"/>
      <c r="FM105" s="121"/>
      <c r="FN105" s="121"/>
      <c r="FO105" s="121"/>
      <c r="FP105" s="121"/>
      <c r="FQ105" s="121"/>
      <c r="FR105" s="121"/>
      <c r="FS105" s="121"/>
      <c r="FT105" s="121"/>
      <c r="FU105" s="121"/>
      <c r="FV105" s="121"/>
      <c r="FW105" s="121"/>
      <c r="FX105" s="121"/>
      <c r="FY105" s="121"/>
      <c r="FZ105" s="121"/>
      <c r="GA105" s="121"/>
      <c r="GB105" s="121"/>
      <c r="GC105" s="121"/>
      <c r="GD105" s="121"/>
      <c r="GE105" s="121"/>
      <c r="GF105" s="121"/>
      <c r="GG105" s="121"/>
      <c r="GH105" s="121"/>
      <c r="GI105" s="121"/>
      <c r="GJ105" s="121"/>
      <c r="GK105" s="121"/>
      <c r="GL105" s="121"/>
      <c r="GM105" s="121"/>
      <c r="GN105" s="121"/>
      <c r="GO105" s="121"/>
      <c r="GP105" s="121"/>
    </row>
    <row r="106" spans="1:198" ht="15" customHeight="1">
      <c r="A106" s="104"/>
      <c r="B106" s="104"/>
      <c r="C106" s="132"/>
      <c r="F106" s="106"/>
      <c r="G106" s="186"/>
      <c r="H106" s="106"/>
      <c r="I106" s="106"/>
      <c r="J106" s="106"/>
      <c r="K106" s="106"/>
      <c r="L106" s="106"/>
      <c r="M106" s="106"/>
      <c r="N106" s="106"/>
      <c r="O106" s="106"/>
      <c r="P106" s="106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  <c r="DK106" s="121"/>
      <c r="DL106" s="121"/>
      <c r="DM106" s="121"/>
      <c r="DN106" s="121"/>
      <c r="DO106" s="121"/>
      <c r="DP106" s="121"/>
      <c r="DQ106" s="121"/>
      <c r="DR106" s="121"/>
      <c r="DS106" s="121"/>
      <c r="DT106" s="121"/>
      <c r="DU106" s="121"/>
      <c r="DV106" s="121"/>
      <c r="DW106" s="121"/>
      <c r="DX106" s="121"/>
      <c r="DY106" s="121"/>
      <c r="DZ106" s="121"/>
      <c r="EA106" s="121"/>
      <c r="EB106" s="121"/>
      <c r="EC106" s="121"/>
      <c r="ED106" s="121"/>
      <c r="EE106" s="121"/>
      <c r="EF106" s="121"/>
      <c r="EG106" s="121"/>
      <c r="EH106" s="121"/>
      <c r="EI106" s="121"/>
      <c r="EJ106" s="121"/>
      <c r="EK106" s="121"/>
      <c r="EL106" s="160"/>
      <c r="EM106" s="121"/>
      <c r="EN106" s="121"/>
      <c r="EO106" s="121"/>
      <c r="EP106" s="121"/>
      <c r="EQ106" s="121"/>
      <c r="ER106" s="121"/>
      <c r="ES106" s="121"/>
      <c r="ET106" s="121"/>
      <c r="EU106" s="121"/>
      <c r="EV106" s="121"/>
      <c r="EW106" s="121"/>
      <c r="EX106" s="121"/>
      <c r="EY106" s="121"/>
      <c r="EZ106" s="121"/>
      <c r="FA106" s="121"/>
      <c r="FB106" s="121"/>
      <c r="FC106" s="121"/>
      <c r="FD106" s="121"/>
      <c r="FE106" s="121"/>
      <c r="FF106" s="121"/>
      <c r="FG106" s="121"/>
      <c r="FH106" s="121"/>
      <c r="FI106" s="121"/>
      <c r="FJ106" s="121"/>
      <c r="FK106" s="121"/>
      <c r="FL106" s="121"/>
      <c r="FM106" s="121"/>
      <c r="FN106" s="121"/>
      <c r="FO106" s="121"/>
      <c r="FP106" s="121"/>
      <c r="FQ106" s="121"/>
      <c r="FR106" s="121"/>
      <c r="FS106" s="121"/>
      <c r="FT106" s="121"/>
      <c r="FU106" s="121"/>
      <c r="FV106" s="121"/>
      <c r="FW106" s="121"/>
      <c r="FX106" s="121"/>
      <c r="FY106" s="121"/>
      <c r="FZ106" s="121"/>
      <c r="GA106" s="121"/>
      <c r="GB106" s="121"/>
      <c r="GC106" s="121"/>
      <c r="GD106" s="121"/>
      <c r="GE106" s="121"/>
      <c r="GF106" s="121"/>
      <c r="GG106" s="121"/>
      <c r="GH106" s="121"/>
      <c r="GI106" s="121"/>
      <c r="GJ106" s="121"/>
      <c r="GK106" s="121"/>
      <c r="GL106" s="121"/>
      <c r="GM106" s="121"/>
      <c r="GN106" s="121"/>
      <c r="GO106" s="121"/>
      <c r="GP106" s="121"/>
    </row>
    <row r="107" spans="1:198" ht="15" customHeight="1">
      <c r="A107" s="104"/>
      <c r="B107" s="104"/>
      <c r="C107" s="132"/>
      <c r="F107" s="106"/>
      <c r="G107" s="186"/>
      <c r="H107" s="106"/>
      <c r="I107" s="106"/>
      <c r="J107" s="106"/>
      <c r="K107" s="106"/>
      <c r="L107" s="106"/>
      <c r="M107" s="106"/>
      <c r="N107" s="106"/>
      <c r="O107" s="106"/>
      <c r="P107" s="106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  <c r="DK107" s="121"/>
      <c r="DL107" s="121"/>
      <c r="DM107" s="121"/>
      <c r="DN107" s="121"/>
      <c r="DO107" s="121"/>
      <c r="DP107" s="121"/>
      <c r="DQ107" s="121"/>
      <c r="DR107" s="121"/>
      <c r="DS107" s="121"/>
      <c r="DT107" s="121"/>
      <c r="DU107" s="121"/>
      <c r="DV107" s="121"/>
      <c r="DW107" s="121"/>
      <c r="DX107" s="121"/>
      <c r="DY107" s="121"/>
      <c r="DZ107" s="121"/>
      <c r="EA107" s="121"/>
      <c r="EB107" s="121"/>
      <c r="EC107" s="121"/>
      <c r="ED107" s="121"/>
      <c r="EE107" s="121"/>
      <c r="EF107" s="121"/>
      <c r="EG107" s="121"/>
      <c r="EH107" s="121"/>
      <c r="EI107" s="121"/>
      <c r="EJ107" s="121"/>
      <c r="EK107" s="121"/>
      <c r="EL107" s="160"/>
      <c r="EM107" s="121"/>
      <c r="EN107" s="121"/>
      <c r="EO107" s="121"/>
      <c r="EP107" s="121"/>
      <c r="EQ107" s="121"/>
      <c r="ER107" s="121"/>
      <c r="ES107" s="121"/>
      <c r="ET107" s="121"/>
      <c r="EU107" s="121"/>
      <c r="EV107" s="121"/>
      <c r="EW107" s="121"/>
      <c r="EX107" s="121"/>
      <c r="EY107" s="121"/>
      <c r="EZ107" s="121"/>
      <c r="FA107" s="121"/>
      <c r="FB107" s="121"/>
      <c r="FC107" s="121"/>
      <c r="FD107" s="121"/>
      <c r="FE107" s="121"/>
      <c r="FF107" s="121"/>
      <c r="FG107" s="121"/>
      <c r="FH107" s="121"/>
      <c r="FI107" s="121"/>
      <c r="FJ107" s="121"/>
      <c r="FK107" s="121"/>
      <c r="FL107" s="121"/>
      <c r="FM107" s="121"/>
      <c r="FN107" s="121"/>
      <c r="FO107" s="121"/>
      <c r="FP107" s="121"/>
      <c r="FQ107" s="121"/>
      <c r="FR107" s="121"/>
      <c r="FS107" s="121"/>
      <c r="FT107" s="121"/>
      <c r="FU107" s="121"/>
      <c r="FV107" s="121"/>
      <c r="FW107" s="121"/>
      <c r="FX107" s="121"/>
      <c r="FY107" s="121"/>
      <c r="FZ107" s="121"/>
      <c r="GA107" s="121"/>
      <c r="GB107" s="121"/>
      <c r="GC107" s="121"/>
      <c r="GD107" s="121"/>
      <c r="GE107" s="121"/>
      <c r="GF107" s="121"/>
      <c r="GG107" s="121"/>
      <c r="GH107" s="121"/>
      <c r="GI107" s="121"/>
      <c r="GJ107" s="121"/>
      <c r="GK107" s="121"/>
      <c r="GL107" s="121"/>
      <c r="GM107" s="121"/>
      <c r="GN107" s="121"/>
      <c r="GO107" s="121"/>
      <c r="GP107" s="121"/>
    </row>
    <row r="108" spans="1:198" ht="15" customHeight="1">
      <c r="A108" s="104"/>
      <c r="B108" s="104"/>
      <c r="C108" s="132"/>
      <c r="F108" s="106"/>
      <c r="G108" s="186"/>
      <c r="H108" s="106"/>
      <c r="I108" s="106"/>
      <c r="J108" s="106"/>
      <c r="K108" s="106"/>
      <c r="L108" s="106"/>
      <c r="M108" s="106"/>
      <c r="N108" s="106"/>
      <c r="O108" s="106"/>
      <c r="P108" s="106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  <c r="DK108" s="121"/>
      <c r="DL108" s="121"/>
      <c r="DM108" s="121"/>
      <c r="DN108" s="121"/>
      <c r="DO108" s="121"/>
      <c r="DP108" s="121"/>
      <c r="DQ108" s="121"/>
      <c r="DR108" s="121"/>
      <c r="DS108" s="121"/>
      <c r="DT108" s="121"/>
      <c r="DU108" s="121"/>
      <c r="DV108" s="121"/>
      <c r="DW108" s="121"/>
      <c r="DX108" s="121"/>
      <c r="DY108" s="121"/>
      <c r="DZ108" s="121"/>
      <c r="EA108" s="121"/>
      <c r="EB108" s="121"/>
      <c r="EC108" s="121"/>
      <c r="ED108" s="121"/>
      <c r="EE108" s="121"/>
      <c r="EF108" s="121"/>
      <c r="EG108" s="121"/>
      <c r="EH108" s="121"/>
      <c r="EI108" s="121"/>
      <c r="EJ108" s="121"/>
      <c r="EK108" s="121"/>
      <c r="EL108" s="160"/>
      <c r="EM108" s="121"/>
      <c r="EN108" s="121"/>
      <c r="EO108" s="121"/>
      <c r="EP108" s="121"/>
      <c r="EQ108" s="121"/>
      <c r="ER108" s="121"/>
      <c r="ES108" s="121"/>
      <c r="ET108" s="121"/>
      <c r="EU108" s="121"/>
      <c r="EV108" s="121"/>
      <c r="EW108" s="121"/>
      <c r="EX108" s="121"/>
      <c r="EY108" s="121"/>
      <c r="EZ108" s="121"/>
      <c r="FA108" s="121"/>
      <c r="FB108" s="121"/>
      <c r="FC108" s="121"/>
      <c r="FD108" s="121"/>
      <c r="FE108" s="121"/>
      <c r="FF108" s="121"/>
      <c r="FG108" s="121"/>
      <c r="FH108" s="121"/>
      <c r="FI108" s="121"/>
      <c r="FJ108" s="121"/>
      <c r="FK108" s="121"/>
      <c r="FL108" s="121"/>
      <c r="FM108" s="121"/>
      <c r="FN108" s="121"/>
      <c r="FO108" s="121"/>
      <c r="FP108" s="121"/>
      <c r="FQ108" s="121"/>
      <c r="FR108" s="121"/>
      <c r="FS108" s="121"/>
      <c r="FT108" s="121"/>
      <c r="FU108" s="121"/>
      <c r="FV108" s="121"/>
      <c r="FW108" s="121"/>
      <c r="FX108" s="121"/>
      <c r="FY108" s="121"/>
      <c r="FZ108" s="121"/>
      <c r="GA108" s="121"/>
      <c r="GB108" s="121"/>
      <c r="GC108" s="121"/>
      <c r="GD108" s="121"/>
      <c r="GE108" s="121"/>
      <c r="GF108" s="121"/>
      <c r="GG108" s="121"/>
      <c r="GH108" s="121"/>
      <c r="GI108" s="121"/>
      <c r="GJ108" s="121"/>
      <c r="GK108" s="121"/>
      <c r="GL108" s="121"/>
      <c r="GM108" s="121"/>
      <c r="GN108" s="121"/>
      <c r="GO108" s="121"/>
      <c r="GP108" s="121"/>
    </row>
    <row r="109" spans="1:198" ht="15" customHeight="1">
      <c r="A109" s="104"/>
      <c r="B109" s="104"/>
      <c r="C109" s="132"/>
      <c r="F109" s="106"/>
      <c r="G109" s="186"/>
      <c r="H109" s="106"/>
      <c r="I109" s="106"/>
      <c r="J109" s="106"/>
      <c r="K109" s="106"/>
      <c r="L109" s="106"/>
      <c r="M109" s="106"/>
      <c r="N109" s="106"/>
      <c r="O109" s="106"/>
      <c r="P109" s="106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  <c r="DK109" s="121"/>
      <c r="DL109" s="121"/>
      <c r="DM109" s="121"/>
      <c r="DN109" s="121"/>
      <c r="DO109" s="121"/>
      <c r="DP109" s="121"/>
      <c r="DQ109" s="121"/>
      <c r="DR109" s="121"/>
      <c r="DS109" s="121"/>
      <c r="DT109" s="121"/>
      <c r="DU109" s="121"/>
      <c r="DV109" s="121"/>
      <c r="DW109" s="121"/>
      <c r="DX109" s="121"/>
      <c r="DY109" s="121"/>
      <c r="DZ109" s="121"/>
      <c r="EA109" s="121"/>
      <c r="EB109" s="121"/>
      <c r="EC109" s="121"/>
      <c r="ED109" s="121"/>
      <c r="EE109" s="121"/>
      <c r="EF109" s="121"/>
      <c r="EG109" s="121"/>
      <c r="EH109" s="121"/>
      <c r="EI109" s="121"/>
      <c r="EJ109" s="121"/>
      <c r="EK109" s="121"/>
      <c r="EL109" s="160"/>
      <c r="EM109" s="121"/>
      <c r="EN109" s="121"/>
      <c r="EO109" s="121"/>
      <c r="EP109" s="121"/>
      <c r="EQ109" s="121"/>
      <c r="ER109" s="121"/>
      <c r="ES109" s="121"/>
      <c r="ET109" s="121"/>
      <c r="EU109" s="121"/>
      <c r="EV109" s="121"/>
      <c r="EW109" s="121"/>
      <c r="EX109" s="121"/>
      <c r="EY109" s="121"/>
      <c r="EZ109" s="121"/>
      <c r="FA109" s="121"/>
      <c r="FB109" s="121"/>
      <c r="FC109" s="121"/>
      <c r="FD109" s="121"/>
      <c r="FE109" s="121"/>
      <c r="FF109" s="121"/>
      <c r="FG109" s="121"/>
      <c r="FH109" s="121"/>
      <c r="FI109" s="121"/>
      <c r="FJ109" s="121"/>
      <c r="FK109" s="121"/>
      <c r="FL109" s="121"/>
      <c r="FM109" s="121"/>
      <c r="FN109" s="121"/>
      <c r="FO109" s="121"/>
      <c r="FP109" s="121"/>
      <c r="FQ109" s="121"/>
      <c r="FR109" s="121"/>
      <c r="FS109" s="121"/>
      <c r="FT109" s="121"/>
      <c r="FU109" s="121"/>
      <c r="FV109" s="121"/>
      <c r="FW109" s="121"/>
      <c r="FX109" s="121"/>
      <c r="FY109" s="121"/>
      <c r="FZ109" s="121"/>
      <c r="GA109" s="121"/>
      <c r="GB109" s="121"/>
      <c r="GC109" s="121"/>
      <c r="GD109" s="121"/>
      <c r="GE109" s="121"/>
      <c r="GF109" s="121"/>
      <c r="GG109" s="121"/>
      <c r="GH109" s="121"/>
      <c r="GI109" s="121"/>
      <c r="GJ109" s="121"/>
      <c r="GK109" s="121"/>
      <c r="GL109" s="121"/>
      <c r="GM109" s="121"/>
      <c r="GN109" s="121"/>
      <c r="GO109" s="121"/>
      <c r="GP109" s="121"/>
    </row>
    <row r="110" spans="1:198" ht="15" customHeight="1">
      <c r="A110" s="104"/>
      <c r="B110" s="104"/>
      <c r="C110" s="132"/>
      <c r="F110" s="106"/>
      <c r="G110" s="186"/>
      <c r="H110" s="106"/>
      <c r="I110" s="106"/>
      <c r="J110" s="106"/>
      <c r="K110" s="106"/>
      <c r="L110" s="106"/>
      <c r="M110" s="106"/>
      <c r="N110" s="106"/>
      <c r="O110" s="106"/>
      <c r="P110" s="106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  <c r="DK110" s="121"/>
      <c r="DL110" s="121"/>
      <c r="DM110" s="121"/>
      <c r="DN110" s="121"/>
      <c r="DO110" s="121"/>
      <c r="DP110" s="121"/>
      <c r="DQ110" s="121"/>
      <c r="DR110" s="121"/>
      <c r="DS110" s="121"/>
      <c r="DT110" s="121"/>
      <c r="DU110" s="121"/>
      <c r="DV110" s="121"/>
      <c r="DW110" s="121"/>
      <c r="DX110" s="121"/>
      <c r="DY110" s="121"/>
      <c r="DZ110" s="121"/>
      <c r="EA110" s="121"/>
      <c r="EB110" s="121"/>
      <c r="EC110" s="121"/>
      <c r="ED110" s="121"/>
      <c r="EE110" s="121"/>
      <c r="EF110" s="121"/>
      <c r="EG110" s="121"/>
      <c r="EH110" s="121"/>
      <c r="EI110" s="121"/>
      <c r="EJ110" s="121"/>
      <c r="EK110" s="121"/>
      <c r="EL110" s="160"/>
      <c r="EM110" s="121"/>
      <c r="EN110" s="121"/>
      <c r="EO110" s="121"/>
      <c r="EP110" s="121"/>
      <c r="EQ110" s="121"/>
      <c r="ER110" s="121"/>
      <c r="ES110" s="121"/>
      <c r="ET110" s="121"/>
      <c r="EU110" s="121"/>
      <c r="EV110" s="121"/>
      <c r="EW110" s="121"/>
      <c r="EX110" s="121"/>
      <c r="EY110" s="121"/>
      <c r="EZ110" s="121"/>
      <c r="FA110" s="121"/>
      <c r="FB110" s="121"/>
      <c r="FC110" s="121"/>
      <c r="FD110" s="121"/>
      <c r="FE110" s="121"/>
      <c r="FF110" s="121"/>
      <c r="FG110" s="121"/>
      <c r="FH110" s="121"/>
      <c r="FI110" s="121"/>
      <c r="FJ110" s="121"/>
      <c r="FK110" s="121"/>
      <c r="FL110" s="121"/>
      <c r="FM110" s="121"/>
      <c r="FN110" s="121"/>
      <c r="FO110" s="121"/>
      <c r="FP110" s="121"/>
      <c r="FQ110" s="121"/>
      <c r="FR110" s="121"/>
      <c r="FS110" s="121"/>
      <c r="FT110" s="121"/>
      <c r="FU110" s="121"/>
      <c r="FV110" s="121"/>
      <c r="FW110" s="121"/>
      <c r="FX110" s="121"/>
      <c r="FY110" s="121"/>
      <c r="FZ110" s="121"/>
      <c r="GA110" s="121"/>
      <c r="GB110" s="121"/>
      <c r="GC110" s="121"/>
      <c r="GD110" s="121"/>
      <c r="GE110" s="121"/>
      <c r="GF110" s="121"/>
      <c r="GG110" s="121"/>
      <c r="GH110" s="121"/>
      <c r="GI110" s="121"/>
      <c r="GJ110" s="121"/>
      <c r="GK110" s="121"/>
      <c r="GL110" s="121"/>
      <c r="GM110" s="121"/>
      <c r="GN110" s="121"/>
      <c r="GO110" s="121"/>
      <c r="GP110" s="121"/>
    </row>
    <row r="111" spans="1:198" ht="15" customHeight="1">
      <c r="A111" s="104"/>
      <c r="B111" s="104"/>
      <c r="C111" s="132"/>
      <c r="F111" s="106"/>
      <c r="G111" s="186"/>
      <c r="H111" s="106"/>
      <c r="I111" s="106"/>
      <c r="J111" s="106"/>
      <c r="K111" s="106"/>
      <c r="L111" s="106"/>
      <c r="M111" s="106"/>
      <c r="N111" s="106"/>
      <c r="O111" s="106"/>
      <c r="P111" s="106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  <c r="DK111" s="121"/>
      <c r="DL111" s="121"/>
      <c r="DM111" s="121"/>
      <c r="DN111" s="121"/>
      <c r="DO111" s="121"/>
      <c r="DP111" s="121"/>
      <c r="DQ111" s="121"/>
      <c r="DR111" s="121"/>
      <c r="DS111" s="121"/>
      <c r="DT111" s="121"/>
      <c r="DU111" s="121"/>
      <c r="DV111" s="121"/>
      <c r="DW111" s="121"/>
      <c r="DX111" s="121"/>
      <c r="DY111" s="121"/>
      <c r="DZ111" s="121"/>
      <c r="EA111" s="121"/>
      <c r="EB111" s="121"/>
      <c r="EC111" s="121"/>
      <c r="ED111" s="121"/>
      <c r="EE111" s="121"/>
      <c r="EF111" s="121"/>
      <c r="EG111" s="121"/>
      <c r="EH111" s="121"/>
      <c r="EI111" s="121"/>
      <c r="EJ111" s="121"/>
      <c r="EK111" s="121"/>
      <c r="EL111" s="160"/>
      <c r="EM111" s="121"/>
      <c r="EN111" s="121"/>
      <c r="EO111" s="121"/>
      <c r="EP111" s="121"/>
      <c r="EQ111" s="121"/>
      <c r="ER111" s="121"/>
      <c r="ES111" s="121"/>
      <c r="ET111" s="121"/>
      <c r="EU111" s="121"/>
      <c r="EV111" s="121"/>
      <c r="EW111" s="121"/>
      <c r="EX111" s="121"/>
      <c r="EY111" s="121"/>
      <c r="EZ111" s="121"/>
      <c r="FA111" s="121"/>
      <c r="FB111" s="121"/>
      <c r="FC111" s="121"/>
      <c r="FD111" s="121"/>
      <c r="FE111" s="121"/>
      <c r="FF111" s="121"/>
      <c r="FG111" s="121"/>
      <c r="FH111" s="121"/>
      <c r="FI111" s="121"/>
      <c r="FJ111" s="121"/>
      <c r="FK111" s="121"/>
      <c r="FL111" s="121"/>
      <c r="FM111" s="121"/>
      <c r="FN111" s="121"/>
      <c r="FO111" s="121"/>
      <c r="FP111" s="121"/>
      <c r="FQ111" s="121"/>
      <c r="FR111" s="121"/>
      <c r="FS111" s="121"/>
      <c r="FT111" s="121"/>
      <c r="FU111" s="121"/>
      <c r="FV111" s="121"/>
      <c r="FW111" s="121"/>
      <c r="FX111" s="121"/>
      <c r="FY111" s="121"/>
      <c r="FZ111" s="121"/>
      <c r="GA111" s="121"/>
      <c r="GB111" s="121"/>
      <c r="GC111" s="121"/>
      <c r="GD111" s="121"/>
      <c r="GE111" s="121"/>
      <c r="GF111" s="121"/>
      <c r="GG111" s="121"/>
      <c r="GH111" s="121"/>
      <c r="GI111" s="121"/>
      <c r="GJ111" s="121"/>
      <c r="GK111" s="121"/>
      <c r="GL111" s="121"/>
      <c r="GM111" s="121"/>
      <c r="GN111" s="121"/>
      <c r="GO111" s="121"/>
      <c r="GP111" s="121"/>
    </row>
    <row r="112" spans="1:198" ht="15" customHeight="1">
      <c r="A112" s="104"/>
      <c r="B112" s="104"/>
      <c r="C112" s="132"/>
      <c r="F112" s="106"/>
      <c r="G112" s="186"/>
      <c r="H112" s="106"/>
      <c r="I112" s="106"/>
      <c r="J112" s="106"/>
      <c r="K112" s="106"/>
      <c r="L112" s="106"/>
      <c r="M112" s="106"/>
      <c r="N112" s="106"/>
      <c r="O112" s="106"/>
      <c r="P112" s="106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  <c r="DK112" s="121"/>
      <c r="DL112" s="121"/>
      <c r="DM112" s="121"/>
      <c r="DN112" s="121"/>
      <c r="DO112" s="121"/>
      <c r="DP112" s="121"/>
      <c r="DQ112" s="121"/>
      <c r="DR112" s="121"/>
      <c r="DS112" s="121"/>
      <c r="DT112" s="121"/>
      <c r="DU112" s="121"/>
      <c r="DV112" s="121"/>
      <c r="DW112" s="121"/>
      <c r="DX112" s="121"/>
      <c r="DY112" s="121"/>
      <c r="DZ112" s="121"/>
      <c r="EA112" s="121"/>
      <c r="EB112" s="121"/>
      <c r="EC112" s="121"/>
      <c r="ED112" s="121"/>
      <c r="EE112" s="121"/>
      <c r="EF112" s="121"/>
      <c r="EG112" s="121"/>
      <c r="EH112" s="121"/>
      <c r="EI112" s="121"/>
      <c r="EJ112" s="121"/>
      <c r="EK112" s="121"/>
      <c r="EL112" s="160"/>
      <c r="EM112" s="121"/>
      <c r="EN112" s="121"/>
      <c r="EO112" s="121"/>
      <c r="EP112" s="121"/>
      <c r="EQ112" s="121"/>
      <c r="ER112" s="121"/>
      <c r="ES112" s="121"/>
      <c r="ET112" s="121"/>
      <c r="EU112" s="121"/>
      <c r="EV112" s="121"/>
      <c r="EW112" s="121"/>
      <c r="EX112" s="121"/>
      <c r="EY112" s="121"/>
      <c r="EZ112" s="121"/>
      <c r="FA112" s="121"/>
      <c r="FB112" s="121"/>
      <c r="FC112" s="121"/>
      <c r="FD112" s="121"/>
      <c r="FE112" s="121"/>
      <c r="FF112" s="121"/>
      <c r="FG112" s="121"/>
      <c r="FH112" s="121"/>
      <c r="FI112" s="121"/>
      <c r="FJ112" s="121"/>
      <c r="FK112" s="121"/>
      <c r="FL112" s="121"/>
      <c r="FM112" s="121"/>
      <c r="FN112" s="121"/>
      <c r="FO112" s="121"/>
      <c r="FP112" s="121"/>
      <c r="FQ112" s="121"/>
      <c r="FR112" s="121"/>
      <c r="FS112" s="121"/>
      <c r="FT112" s="121"/>
      <c r="FU112" s="121"/>
      <c r="FV112" s="121"/>
      <c r="FW112" s="121"/>
      <c r="FX112" s="121"/>
      <c r="FY112" s="121"/>
      <c r="FZ112" s="121"/>
      <c r="GA112" s="121"/>
      <c r="GB112" s="121"/>
      <c r="GC112" s="121"/>
      <c r="GD112" s="121"/>
      <c r="GE112" s="121"/>
      <c r="GF112" s="121"/>
      <c r="GG112" s="121"/>
      <c r="GH112" s="121"/>
      <c r="GI112" s="121"/>
      <c r="GJ112" s="121"/>
      <c r="GK112" s="121"/>
      <c r="GL112" s="121"/>
      <c r="GM112" s="121"/>
      <c r="GN112" s="121"/>
      <c r="GO112" s="121"/>
      <c r="GP112" s="121"/>
    </row>
    <row r="113" spans="1:198" ht="15" customHeight="1">
      <c r="A113" s="104"/>
      <c r="B113" s="104"/>
      <c r="C113" s="132"/>
      <c r="F113" s="106"/>
      <c r="G113" s="186"/>
      <c r="H113" s="106"/>
      <c r="I113" s="106"/>
      <c r="J113" s="106"/>
      <c r="K113" s="106"/>
      <c r="L113" s="106"/>
      <c r="M113" s="106"/>
      <c r="N113" s="106"/>
      <c r="O113" s="106"/>
      <c r="P113" s="106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  <c r="DK113" s="121"/>
      <c r="DL113" s="121"/>
      <c r="DM113" s="121"/>
      <c r="DN113" s="121"/>
      <c r="DO113" s="121"/>
      <c r="DP113" s="121"/>
      <c r="DQ113" s="121"/>
      <c r="DR113" s="121"/>
      <c r="DS113" s="121"/>
      <c r="DT113" s="121"/>
      <c r="DU113" s="121"/>
      <c r="DV113" s="121"/>
      <c r="DW113" s="121"/>
      <c r="DX113" s="121"/>
      <c r="DY113" s="121"/>
      <c r="DZ113" s="121"/>
      <c r="EA113" s="121"/>
      <c r="EB113" s="121"/>
      <c r="EC113" s="121"/>
      <c r="ED113" s="121"/>
      <c r="EE113" s="121"/>
      <c r="EF113" s="121"/>
      <c r="EG113" s="121"/>
      <c r="EH113" s="121"/>
      <c r="EI113" s="121"/>
      <c r="EJ113" s="121"/>
      <c r="EK113" s="121"/>
      <c r="EL113" s="160"/>
      <c r="EM113" s="121"/>
      <c r="EN113" s="121"/>
      <c r="EO113" s="121"/>
      <c r="EP113" s="121"/>
      <c r="EQ113" s="121"/>
      <c r="ER113" s="121"/>
      <c r="ES113" s="121"/>
      <c r="ET113" s="121"/>
      <c r="EU113" s="121"/>
      <c r="EV113" s="121"/>
      <c r="EW113" s="121"/>
      <c r="EX113" s="121"/>
      <c r="EY113" s="121"/>
      <c r="EZ113" s="121"/>
      <c r="FA113" s="121"/>
      <c r="FB113" s="121"/>
      <c r="FC113" s="121"/>
      <c r="FD113" s="121"/>
      <c r="FE113" s="121"/>
      <c r="FF113" s="121"/>
      <c r="FG113" s="121"/>
      <c r="FH113" s="121"/>
      <c r="FI113" s="121"/>
      <c r="FJ113" s="121"/>
      <c r="FK113" s="121"/>
      <c r="FL113" s="121"/>
      <c r="FM113" s="121"/>
      <c r="FN113" s="121"/>
      <c r="FO113" s="121"/>
      <c r="FP113" s="121"/>
      <c r="FQ113" s="121"/>
      <c r="FR113" s="121"/>
      <c r="FS113" s="121"/>
      <c r="FT113" s="121"/>
      <c r="FU113" s="121"/>
      <c r="FV113" s="121"/>
      <c r="FW113" s="121"/>
      <c r="FX113" s="121"/>
      <c r="FY113" s="121"/>
      <c r="FZ113" s="121"/>
      <c r="GA113" s="121"/>
      <c r="GB113" s="121"/>
      <c r="GC113" s="121"/>
      <c r="GD113" s="121"/>
      <c r="GE113" s="121"/>
      <c r="GF113" s="121"/>
      <c r="GG113" s="121"/>
      <c r="GH113" s="121"/>
      <c r="GI113" s="121"/>
      <c r="GJ113" s="121"/>
      <c r="GK113" s="121"/>
      <c r="GL113" s="121"/>
      <c r="GM113" s="121"/>
      <c r="GN113" s="121"/>
      <c r="GO113" s="121"/>
      <c r="GP113" s="121"/>
    </row>
    <row r="114" spans="1:198" ht="15" customHeight="1">
      <c r="A114" s="104"/>
      <c r="B114" s="104"/>
      <c r="C114" s="132"/>
      <c r="F114" s="106"/>
      <c r="G114" s="186"/>
      <c r="H114" s="106"/>
      <c r="I114" s="106"/>
      <c r="J114" s="106"/>
      <c r="K114" s="106"/>
      <c r="L114" s="106"/>
      <c r="M114" s="106"/>
      <c r="N114" s="106"/>
      <c r="O114" s="106"/>
      <c r="P114" s="106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  <c r="DK114" s="121"/>
      <c r="DL114" s="121"/>
      <c r="DM114" s="121"/>
      <c r="DN114" s="121"/>
      <c r="DO114" s="121"/>
      <c r="DP114" s="121"/>
      <c r="DQ114" s="121"/>
      <c r="DR114" s="121"/>
      <c r="DS114" s="121"/>
      <c r="DT114" s="121"/>
      <c r="DU114" s="121"/>
      <c r="DV114" s="121"/>
      <c r="DW114" s="121"/>
      <c r="DX114" s="121"/>
      <c r="DY114" s="121"/>
      <c r="DZ114" s="121"/>
      <c r="EA114" s="121"/>
      <c r="EB114" s="121"/>
      <c r="EC114" s="121"/>
      <c r="ED114" s="121"/>
      <c r="EE114" s="121"/>
      <c r="EF114" s="121"/>
      <c r="EG114" s="121"/>
      <c r="EH114" s="121"/>
      <c r="EI114" s="121"/>
      <c r="EJ114" s="121"/>
      <c r="EK114" s="121"/>
      <c r="EL114" s="160"/>
      <c r="EM114" s="121"/>
      <c r="EN114" s="121"/>
      <c r="EO114" s="121"/>
      <c r="EP114" s="121"/>
      <c r="EQ114" s="121"/>
      <c r="ER114" s="121"/>
      <c r="ES114" s="121"/>
      <c r="ET114" s="121"/>
      <c r="EU114" s="121"/>
      <c r="EV114" s="121"/>
      <c r="EW114" s="121"/>
      <c r="EX114" s="121"/>
      <c r="EY114" s="121"/>
      <c r="EZ114" s="121"/>
      <c r="FA114" s="121"/>
      <c r="FB114" s="121"/>
      <c r="FC114" s="121"/>
      <c r="FD114" s="121"/>
      <c r="FE114" s="121"/>
      <c r="FF114" s="121"/>
      <c r="FG114" s="121"/>
      <c r="FH114" s="121"/>
      <c r="FI114" s="121"/>
      <c r="FJ114" s="121"/>
      <c r="FK114" s="121"/>
      <c r="FL114" s="121"/>
      <c r="FM114" s="121"/>
      <c r="FN114" s="121"/>
      <c r="FO114" s="121"/>
      <c r="FP114" s="121"/>
      <c r="FQ114" s="121"/>
      <c r="FR114" s="121"/>
      <c r="FS114" s="121"/>
      <c r="FT114" s="121"/>
      <c r="FU114" s="121"/>
      <c r="FV114" s="121"/>
      <c r="FW114" s="121"/>
      <c r="FX114" s="121"/>
      <c r="FY114" s="121"/>
      <c r="FZ114" s="121"/>
      <c r="GA114" s="121"/>
      <c r="GB114" s="121"/>
      <c r="GC114" s="121"/>
      <c r="GD114" s="121"/>
      <c r="GE114" s="121"/>
      <c r="GF114" s="121"/>
      <c r="GG114" s="121"/>
      <c r="GH114" s="121"/>
      <c r="GI114" s="121"/>
      <c r="GJ114" s="121"/>
      <c r="GK114" s="121"/>
      <c r="GL114" s="121"/>
      <c r="GM114" s="121"/>
      <c r="GN114" s="121"/>
      <c r="GO114" s="121"/>
      <c r="GP114" s="121"/>
    </row>
    <row r="115" spans="1:198" ht="15" customHeight="1">
      <c r="A115" s="104"/>
      <c r="B115" s="104"/>
      <c r="C115" s="132"/>
      <c r="F115" s="106"/>
      <c r="G115" s="186"/>
      <c r="H115" s="106"/>
      <c r="I115" s="106"/>
      <c r="J115" s="106"/>
      <c r="K115" s="106"/>
      <c r="L115" s="106"/>
      <c r="M115" s="106"/>
      <c r="N115" s="106"/>
      <c r="O115" s="106"/>
      <c r="P115" s="106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  <c r="DK115" s="121"/>
      <c r="DL115" s="121"/>
      <c r="DM115" s="121"/>
      <c r="DN115" s="121"/>
      <c r="DO115" s="121"/>
      <c r="DP115" s="121"/>
      <c r="DQ115" s="121"/>
      <c r="DR115" s="121"/>
      <c r="DS115" s="121"/>
      <c r="DT115" s="121"/>
      <c r="DU115" s="121"/>
      <c r="DV115" s="121"/>
      <c r="DW115" s="121"/>
      <c r="DX115" s="121"/>
      <c r="DY115" s="121"/>
      <c r="DZ115" s="121"/>
      <c r="EA115" s="121"/>
      <c r="EB115" s="121"/>
      <c r="EC115" s="121"/>
      <c r="ED115" s="121"/>
      <c r="EE115" s="121"/>
      <c r="EF115" s="121"/>
      <c r="EG115" s="121"/>
      <c r="EH115" s="121"/>
      <c r="EI115" s="121"/>
      <c r="EJ115" s="121"/>
      <c r="EK115" s="121"/>
      <c r="EL115" s="160"/>
      <c r="EM115" s="121"/>
      <c r="EN115" s="121"/>
      <c r="EO115" s="121"/>
      <c r="EP115" s="121"/>
      <c r="EQ115" s="121"/>
      <c r="ER115" s="121"/>
      <c r="ES115" s="121"/>
      <c r="ET115" s="121"/>
      <c r="EU115" s="121"/>
      <c r="EV115" s="121"/>
      <c r="EW115" s="121"/>
      <c r="EX115" s="121"/>
      <c r="EY115" s="121"/>
      <c r="EZ115" s="121"/>
      <c r="FA115" s="121"/>
      <c r="FB115" s="121"/>
      <c r="FC115" s="121"/>
      <c r="FD115" s="121"/>
      <c r="FE115" s="121"/>
      <c r="FF115" s="121"/>
      <c r="FG115" s="121"/>
      <c r="FH115" s="121"/>
      <c r="FI115" s="121"/>
      <c r="FJ115" s="121"/>
      <c r="FK115" s="121"/>
      <c r="FL115" s="121"/>
      <c r="FM115" s="121"/>
      <c r="FN115" s="121"/>
      <c r="FO115" s="121"/>
      <c r="FP115" s="121"/>
      <c r="FQ115" s="121"/>
      <c r="FR115" s="121"/>
      <c r="FS115" s="121"/>
      <c r="FT115" s="121"/>
      <c r="FU115" s="121"/>
      <c r="FV115" s="121"/>
      <c r="FW115" s="121"/>
      <c r="FX115" s="121"/>
      <c r="FY115" s="121"/>
      <c r="FZ115" s="121"/>
      <c r="GA115" s="121"/>
      <c r="GB115" s="121"/>
      <c r="GC115" s="121"/>
      <c r="GD115" s="121"/>
      <c r="GE115" s="121"/>
      <c r="GF115" s="121"/>
      <c r="GG115" s="121"/>
      <c r="GH115" s="121"/>
      <c r="GI115" s="121"/>
      <c r="GJ115" s="121"/>
      <c r="GK115" s="121"/>
      <c r="GL115" s="121"/>
      <c r="GM115" s="121"/>
      <c r="GN115" s="121"/>
      <c r="GO115" s="121"/>
      <c r="GP115" s="121"/>
    </row>
    <row r="116" spans="1:198" ht="15" customHeight="1">
      <c r="A116" s="104"/>
      <c r="B116" s="104"/>
      <c r="C116" s="132"/>
      <c r="F116" s="106"/>
      <c r="G116" s="186"/>
      <c r="H116" s="106"/>
      <c r="I116" s="106"/>
      <c r="J116" s="106"/>
      <c r="K116" s="106"/>
      <c r="L116" s="106"/>
      <c r="M116" s="106"/>
      <c r="N116" s="106"/>
      <c r="O116" s="106"/>
      <c r="P116" s="106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  <c r="DK116" s="121"/>
      <c r="DL116" s="121"/>
      <c r="DM116" s="121"/>
      <c r="DN116" s="121"/>
      <c r="DO116" s="121"/>
      <c r="DP116" s="121"/>
      <c r="DQ116" s="121"/>
      <c r="DR116" s="121"/>
      <c r="DS116" s="121"/>
      <c r="DT116" s="121"/>
      <c r="DU116" s="121"/>
      <c r="DV116" s="121"/>
      <c r="DW116" s="121"/>
      <c r="DX116" s="121"/>
      <c r="DY116" s="121"/>
      <c r="DZ116" s="121"/>
      <c r="EA116" s="121"/>
      <c r="EB116" s="121"/>
      <c r="EC116" s="121"/>
      <c r="ED116" s="121"/>
      <c r="EE116" s="121"/>
      <c r="EF116" s="121"/>
      <c r="EG116" s="121"/>
      <c r="EH116" s="121"/>
      <c r="EI116" s="121"/>
      <c r="EJ116" s="121"/>
      <c r="EK116" s="121"/>
      <c r="EL116" s="160"/>
      <c r="EM116" s="121"/>
      <c r="EN116" s="121"/>
      <c r="EO116" s="121"/>
      <c r="EP116" s="121"/>
      <c r="EQ116" s="121"/>
      <c r="ER116" s="121"/>
      <c r="ES116" s="121"/>
      <c r="ET116" s="121"/>
      <c r="EU116" s="121"/>
      <c r="EV116" s="121"/>
      <c r="EW116" s="121"/>
      <c r="EX116" s="121"/>
      <c r="EY116" s="121"/>
      <c r="EZ116" s="121"/>
      <c r="FA116" s="121"/>
      <c r="FB116" s="121"/>
      <c r="FC116" s="121"/>
      <c r="FD116" s="121"/>
      <c r="FE116" s="121"/>
      <c r="FF116" s="121"/>
      <c r="FG116" s="121"/>
      <c r="FH116" s="121"/>
      <c r="FI116" s="121"/>
      <c r="FJ116" s="121"/>
      <c r="FK116" s="121"/>
      <c r="FL116" s="121"/>
      <c r="FM116" s="121"/>
      <c r="FN116" s="121"/>
      <c r="FO116" s="121"/>
      <c r="FP116" s="121"/>
      <c r="FQ116" s="121"/>
      <c r="FR116" s="121"/>
      <c r="FS116" s="121"/>
      <c r="FT116" s="121"/>
      <c r="FU116" s="121"/>
      <c r="FV116" s="121"/>
      <c r="FW116" s="121"/>
      <c r="FX116" s="121"/>
      <c r="FY116" s="121"/>
      <c r="FZ116" s="121"/>
      <c r="GA116" s="121"/>
      <c r="GB116" s="121"/>
      <c r="GC116" s="121"/>
      <c r="GD116" s="121"/>
      <c r="GE116" s="121"/>
      <c r="GF116" s="121"/>
      <c r="GG116" s="121"/>
      <c r="GH116" s="121"/>
      <c r="GI116" s="121"/>
      <c r="GJ116" s="121"/>
      <c r="GK116" s="121"/>
      <c r="GL116" s="121"/>
      <c r="GM116" s="121"/>
      <c r="GN116" s="121"/>
      <c r="GO116" s="121"/>
      <c r="GP116" s="121"/>
    </row>
    <row r="117" spans="1:198" ht="15" customHeight="1">
      <c r="A117" s="104"/>
      <c r="B117" s="104"/>
      <c r="C117" s="132"/>
      <c r="F117" s="106"/>
      <c r="G117" s="186"/>
      <c r="H117" s="106"/>
      <c r="I117" s="106"/>
      <c r="J117" s="106"/>
      <c r="K117" s="106"/>
      <c r="L117" s="106"/>
      <c r="M117" s="106"/>
      <c r="N117" s="106"/>
      <c r="O117" s="106"/>
      <c r="P117" s="106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  <c r="DK117" s="121"/>
      <c r="DL117" s="121"/>
      <c r="DM117" s="121"/>
      <c r="DN117" s="121"/>
      <c r="DO117" s="121"/>
      <c r="DP117" s="121"/>
      <c r="DQ117" s="121"/>
      <c r="DR117" s="121"/>
      <c r="DS117" s="121"/>
      <c r="DT117" s="121"/>
      <c r="DU117" s="121"/>
      <c r="DV117" s="121"/>
      <c r="DW117" s="121"/>
      <c r="DX117" s="121"/>
      <c r="DY117" s="121"/>
      <c r="DZ117" s="121"/>
      <c r="EA117" s="121"/>
      <c r="EB117" s="121"/>
      <c r="EC117" s="121"/>
      <c r="ED117" s="121"/>
      <c r="EE117" s="121"/>
      <c r="EF117" s="121"/>
      <c r="EG117" s="121"/>
      <c r="EH117" s="121"/>
      <c r="EI117" s="121"/>
      <c r="EJ117" s="121"/>
      <c r="EK117" s="121"/>
      <c r="EL117" s="160"/>
      <c r="EM117" s="121"/>
      <c r="EN117" s="121"/>
      <c r="EO117" s="121"/>
      <c r="EP117" s="121"/>
      <c r="EQ117" s="121"/>
      <c r="ER117" s="121"/>
      <c r="ES117" s="121"/>
      <c r="ET117" s="121"/>
      <c r="EU117" s="121"/>
      <c r="EV117" s="121"/>
      <c r="EW117" s="121"/>
      <c r="EX117" s="121"/>
      <c r="EY117" s="121"/>
      <c r="EZ117" s="121"/>
      <c r="FA117" s="121"/>
      <c r="FB117" s="121"/>
      <c r="FC117" s="121"/>
      <c r="FD117" s="121"/>
      <c r="FE117" s="121"/>
      <c r="FF117" s="121"/>
      <c r="FG117" s="121"/>
      <c r="FH117" s="121"/>
      <c r="FI117" s="121"/>
      <c r="FJ117" s="121"/>
      <c r="FK117" s="121"/>
      <c r="FL117" s="121"/>
      <c r="FM117" s="121"/>
      <c r="FN117" s="121"/>
      <c r="FO117" s="121"/>
      <c r="FP117" s="121"/>
      <c r="FQ117" s="121"/>
      <c r="FR117" s="121"/>
      <c r="FS117" s="121"/>
      <c r="FT117" s="121"/>
      <c r="FU117" s="121"/>
      <c r="FV117" s="121"/>
      <c r="FW117" s="121"/>
      <c r="FX117" s="121"/>
      <c r="FY117" s="121"/>
      <c r="FZ117" s="121"/>
      <c r="GA117" s="121"/>
      <c r="GB117" s="121"/>
      <c r="GC117" s="121"/>
      <c r="GD117" s="121"/>
      <c r="GE117" s="121"/>
      <c r="GF117" s="121"/>
      <c r="GG117" s="121"/>
      <c r="GH117" s="121"/>
      <c r="GI117" s="121"/>
      <c r="GJ117" s="121"/>
      <c r="GK117" s="121"/>
      <c r="GL117" s="121"/>
      <c r="GM117" s="121"/>
      <c r="GN117" s="121"/>
      <c r="GO117" s="121"/>
      <c r="GP117" s="121"/>
    </row>
    <row r="118" spans="1:198" ht="15" customHeight="1">
      <c r="A118" s="104"/>
      <c r="B118" s="104"/>
      <c r="C118" s="132"/>
      <c r="F118" s="106"/>
      <c r="G118" s="186"/>
      <c r="H118" s="106"/>
      <c r="I118" s="106"/>
      <c r="J118" s="106"/>
      <c r="K118" s="106"/>
      <c r="L118" s="106"/>
      <c r="M118" s="106"/>
      <c r="N118" s="106"/>
      <c r="O118" s="106"/>
      <c r="P118" s="106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  <c r="DK118" s="121"/>
      <c r="DL118" s="121"/>
      <c r="DM118" s="121"/>
      <c r="DN118" s="121"/>
      <c r="DO118" s="121"/>
      <c r="DP118" s="121"/>
      <c r="DQ118" s="121"/>
      <c r="DR118" s="121"/>
      <c r="DS118" s="121"/>
      <c r="DT118" s="121"/>
      <c r="DU118" s="121"/>
      <c r="DV118" s="121"/>
      <c r="DW118" s="121"/>
      <c r="DX118" s="121"/>
      <c r="DY118" s="121"/>
      <c r="DZ118" s="121"/>
      <c r="EA118" s="121"/>
      <c r="EB118" s="121"/>
      <c r="EC118" s="121"/>
      <c r="ED118" s="121"/>
      <c r="EE118" s="121"/>
      <c r="EF118" s="121"/>
      <c r="EG118" s="121"/>
      <c r="EH118" s="121"/>
      <c r="EI118" s="121"/>
      <c r="EJ118" s="121"/>
      <c r="EK118" s="121"/>
      <c r="EL118" s="160"/>
      <c r="EM118" s="121"/>
      <c r="EN118" s="121"/>
      <c r="EO118" s="121"/>
      <c r="EP118" s="121"/>
      <c r="EQ118" s="121"/>
      <c r="ER118" s="121"/>
      <c r="ES118" s="121"/>
      <c r="ET118" s="121"/>
      <c r="EU118" s="121"/>
      <c r="EV118" s="121"/>
      <c r="EW118" s="121"/>
      <c r="EX118" s="121"/>
      <c r="EY118" s="121"/>
      <c r="EZ118" s="121"/>
      <c r="FA118" s="121"/>
      <c r="FB118" s="121"/>
      <c r="FC118" s="121"/>
      <c r="FD118" s="121"/>
      <c r="FE118" s="121"/>
      <c r="FF118" s="121"/>
      <c r="FG118" s="121"/>
      <c r="FH118" s="121"/>
      <c r="FI118" s="121"/>
      <c r="FJ118" s="121"/>
      <c r="FK118" s="121"/>
      <c r="FL118" s="121"/>
      <c r="FM118" s="121"/>
      <c r="FN118" s="121"/>
      <c r="FO118" s="121"/>
      <c r="FP118" s="121"/>
      <c r="FQ118" s="121"/>
      <c r="FR118" s="121"/>
      <c r="FS118" s="121"/>
      <c r="FT118" s="121"/>
      <c r="FU118" s="121"/>
      <c r="FV118" s="121"/>
      <c r="FW118" s="121"/>
      <c r="FX118" s="121"/>
      <c r="FY118" s="121"/>
      <c r="FZ118" s="121"/>
      <c r="GA118" s="121"/>
      <c r="GB118" s="121"/>
      <c r="GC118" s="121"/>
      <c r="GD118" s="121"/>
      <c r="GE118" s="121"/>
      <c r="GF118" s="121"/>
      <c r="GG118" s="121"/>
      <c r="GH118" s="121"/>
      <c r="GI118" s="121"/>
      <c r="GJ118" s="121"/>
      <c r="GK118" s="121"/>
      <c r="GL118" s="121"/>
      <c r="GM118" s="121"/>
      <c r="GN118" s="121"/>
      <c r="GO118" s="121"/>
      <c r="GP118" s="121"/>
    </row>
    <row r="119" spans="1:198" ht="15" customHeight="1">
      <c r="A119" s="104"/>
      <c r="B119" s="104"/>
      <c r="C119" s="132"/>
      <c r="F119" s="106"/>
      <c r="G119" s="186"/>
      <c r="H119" s="106"/>
      <c r="I119" s="106"/>
      <c r="J119" s="106"/>
      <c r="K119" s="106"/>
      <c r="L119" s="106"/>
      <c r="M119" s="106"/>
      <c r="N119" s="106"/>
      <c r="O119" s="106"/>
      <c r="P119" s="106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  <c r="DK119" s="121"/>
      <c r="DL119" s="121"/>
      <c r="DM119" s="121"/>
      <c r="DN119" s="121"/>
      <c r="DO119" s="121"/>
      <c r="DP119" s="121"/>
      <c r="DQ119" s="121"/>
      <c r="DR119" s="121"/>
      <c r="DS119" s="121"/>
      <c r="DT119" s="121"/>
      <c r="DU119" s="121"/>
      <c r="DV119" s="121"/>
      <c r="DW119" s="121"/>
      <c r="DX119" s="121"/>
      <c r="DY119" s="121"/>
      <c r="DZ119" s="121"/>
      <c r="EA119" s="121"/>
      <c r="EB119" s="121"/>
      <c r="EC119" s="121"/>
      <c r="ED119" s="121"/>
      <c r="EE119" s="121"/>
      <c r="EF119" s="121"/>
      <c r="EG119" s="121"/>
      <c r="EH119" s="121"/>
      <c r="EI119" s="121"/>
      <c r="EJ119" s="121"/>
      <c r="EK119" s="121"/>
      <c r="EL119" s="160"/>
      <c r="EM119" s="121"/>
      <c r="EN119" s="121"/>
      <c r="EO119" s="121"/>
      <c r="EP119" s="121"/>
      <c r="EQ119" s="121"/>
      <c r="ER119" s="121"/>
      <c r="ES119" s="121"/>
      <c r="ET119" s="121"/>
      <c r="EU119" s="121"/>
      <c r="EV119" s="121"/>
      <c r="EW119" s="121"/>
      <c r="EX119" s="121"/>
      <c r="EY119" s="121"/>
      <c r="EZ119" s="121"/>
      <c r="FA119" s="121"/>
      <c r="FB119" s="121"/>
      <c r="FC119" s="121"/>
      <c r="FD119" s="121"/>
      <c r="FE119" s="121"/>
      <c r="FF119" s="121"/>
      <c r="FG119" s="121"/>
      <c r="FH119" s="121"/>
      <c r="FI119" s="121"/>
      <c r="FJ119" s="121"/>
      <c r="FK119" s="121"/>
      <c r="FL119" s="121"/>
      <c r="FM119" s="121"/>
      <c r="FN119" s="121"/>
      <c r="FO119" s="121"/>
      <c r="FP119" s="121"/>
      <c r="FQ119" s="121"/>
      <c r="FR119" s="121"/>
      <c r="FS119" s="121"/>
      <c r="FT119" s="121"/>
      <c r="FU119" s="121"/>
      <c r="FV119" s="121"/>
      <c r="FW119" s="121"/>
      <c r="FX119" s="121"/>
      <c r="FY119" s="121"/>
      <c r="FZ119" s="121"/>
      <c r="GA119" s="121"/>
      <c r="GB119" s="121"/>
      <c r="GC119" s="121"/>
      <c r="GD119" s="121"/>
      <c r="GE119" s="121"/>
      <c r="GF119" s="121"/>
      <c r="GG119" s="121"/>
      <c r="GH119" s="121"/>
      <c r="GI119" s="121"/>
      <c r="GJ119" s="121"/>
      <c r="GK119" s="121"/>
      <c r="GL119" s="121"/>
      <c r="GM119" s="121"/>
      <c r="GN119" s="121"/>
      <c r="GO119" s="121"/>
      <c r="GP119" s="121"/>
    </row>
    <row r="120" spans="1:198" ht="15" customHeight="1">
      <c r="A120" s="104"/>
      <c r="B120" s="104"/>
      <c r="C120" s="132"/>
      <c r="F120" s="106"/>
      <c r="G120" s="186"/>
      <c r="H120" s="106"/>
      <c r="I120" s="106"/>
      <c r="J120" s="106"/>
      <c r="K120" s="106"/>
      <c r="L120" s="106"/>
      <c r="M120" s="106"/>
      <c r="N120" s="106"/>
      <c r="O120" s="106"/>
      <c r="P120" s="106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  <c r="DK120" s="121"/>
      <c r="DL120" s="121"/>
      <c r="DM120" s="121"/>
      <c r="DN120" s="121"/>
      <c r="DO120" s="121"/>
      <c r="DP120" s="121"/>
      <c r="DQ120" s="121"/>
      <c r="DR120" s="121"/>
      <c r="DS120" s="121"/>
      <c r="DT120" s="121"/>
      <c r="DU120" s="121"/>
      <c r="DV120" s="121"/>
      <c r="DW120" s="121"/>
      <c r="DX120" s="121"/>
      <c r="DY120" s="121"/>
      <c r="DZ120" s="121"/>
      <c r="EA120" s="121"/>
      <c r="EB120" s="121"/>
      <c r="EC120" s="121"/>
      <c r="ED120" s="121"/>
      <c r="EE120" s="121"/>
      <c r="EF120" s="121"/>
      <c r="EG120" s="121"/>
      <c r="EH120" s="121"/>
      <c r="EI120" s="121"/>
      <c r="EJ120" s="121"/>
      <c r="EK120" s="121"/>
      <c r="EL120" s="160"/>
      <c r="EM120" s="121"/>
      <c r="EN120" s="121"/>
      <c r="EO120" s="121"/>
      <c r="EP120" s="121"/>
      <c r="EQ120" s="121"/>
      <c r="ER120" s="121"/>
      <c r="ES120" s="121"/>
      <c r="ET120" s="121"/>
      <c r="EU120" s="121"/>
      <c r="EV120" s="121"/>
      <c r="EW120" s="121"/>
      <c r="EX120" s="121"/>
      <c r="EY120" s="121"/>
      <c r="EZ120" s="121"/>
      <c r="FA120" s="121"/>
      <c r="FB120" s="121"/>
      <c r="FC120" s="121"/>
      <c r="FD120" s="121"/>
      <c r="FE120" s="121"/>
      <c r="FF120" s="121"/>
      <c r="FG120" s="121"/>
      <c r="FH120" s="121"/>
      <c r="FI120" s="121"/>
      <c r="FJ120" s="121"/>
      <c r="FK120" s="121"/>
      <c r="FL120" s="121"/>
      <c r="FM120" s="121"/>
      <c r="FN120" s="121"/>
      <c r="FO120" s="121"/>
      <c r="FP120" s="121"/>
      <c r="FQ120" s="121"/>
      <c r="FR120" s="121"/>
      <c r="FS120" s="121"/>
      <c r="FT120" s="121"/>
      <c r="FU120" s="121"/>
      <c r="FV120" s="121"/>
      <c r="FW120" s="121"/>
      <c r="FX120" s="121"/>
      <c r="FY120" s="121"/>
      <c r="FZ120" s="121"/>
      <c r="GA120" s="121"/>
      <c r="GB120" s="121"/>
      <c r="GC120" s="121"/>
      <c r="GD120" s="121"/>
      <c r="GE120" s="121"/>
      <c r="GF120" s="121"/>
      <c r="GG120" s="121"/>
      <c r="GH120" s="121"/>
      <c r="GI120" s="121"/>
      <c r="GJ120" s="121"/>
      <c r="GK120" s="121"/>
      <c r="GL120" s="121"/>
      <c r="GM120" s="121"/>
      <c r="GN120" s="121"/>
      <c r="GO120" s="121"/>
      <c r="GP120" s="121"/>
    </row>
    <row r="121" spans="1:198" ht="15" customHeight="1">
      <c r="A121" s="104"/>
      <c r="B121" s="104"/>
      <c r="C121" s="132"/>
      <c r="F121" s="106"/>
      <c r="G121" s="186"/>
      <c r="H121" s="106"/>
      <c r="I121" s="106"/>
      <c r="J121" s="106"/>
      <c r="K121" s="106"/>
      <c r="L121" s="106"/>
      <c r="M121" s="106"/>
      <c r="N121" s="106"/>
      <c r="O121" s="106"/>
      <c r="P121" s="106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  <c r="DK121" s="121"/>
      <c r="DL121" s="121"/>
      <c r="DM121" s="121"/>
      <c r="DN121" s="121"/>
      <c r="DO121" s="121"/>
      <c r="DP121" s="121"/>
      <c r="DQ121" s="121"/>
      <c r="DR121" s="121"/>
      <c r="DS121" s="121"/>
      <c r="DT121" s="121"/>
      <c r="DU121" s="121"/>
      <c r="DV121" s="121"/>
      <c r="DW121" s="121"/>
      <c r="DX121" s="121"/>
      <c r="DY121" s="121"/>
      <c r="DZ121" s="121"/>
      <c r="EA121" s="121"/>
      <c r="EB121" s="121"/>
      <c r="EC121" s="121"/>
      <c r="ED121" s="121"/>
      <c r="EE121" s="121"/>
      <c r="EF121" s="121"/>
      <c r="EG121" s="121"/>
      <c r="EH121" s="121"/>
      <c r="EI121" s="121"/>
      <c r="EJ121" s="121"/>
      <c r="EK121" s="121"/>
      <c r="EL121" s="160"/>
      <c r="EM121" s="121"/>
      <c r="EN121" s="121"/>
      <c r="EO121" s="121"/>
      <c r="EP121" s="121"/>
      <c r="EQ121" s="121"/>
      <c r="ER121" s="121"/>
      <c r="ES121" s="121"/>
      <c r="ET121" s="121"/>
      <c r="EU121" s="121"/>
      <c r="EV121" s="121"/>
      <c r="EW121" s="121"/>
      <c r="EX121" s="121"/>
      <c r="EY121" s="121"/>
      <c r="EZ121" s="121"/>
      <c r="FA121" s="121"/>
      <c r="FB121" s="121"/>
      <c r="FC121" s="121"/>
      <c r="FD121" s="121"/>
      <c r="FE121" s="121"/>
      <c r="FF121" s="121"/>
      <c r="FG121" s="121"/>
      <c r="FH121" s="121"/>
      <c r="FI121" s="121"/>
      <c r="FJ121" s="121"/>
      <c r="FK121" s="121"/>
      <c r="FL121" s="121"/>
      <c r="FM121" s="121"/>
      <c r="FN121" s="121"/>
      <c r="FO121" s="121"/>
      <c r="FP121" s="121"/>
      <c r="FQ121" s="121"/>
      <c r="FR121" s="121"/>
      <c r="FS121" s="121"/>
      <c r="FT121" s="121"/>
      <c r="FU121" s="121"/>
      <c r="FV121" s="121"/>
      <c r="FW121" s="121"/>
      <c r="FX121" s="121"/>
      <c r="FY121" s="121"/>
      <c r="FZ121" s="121"/>
      <c r="GA121" s="121"/>
      <c r="GB121" s="121"/>
      <c r="GC121" s="121"/>
      <c r="GD121" s="121"/>
      <c r="GE121" s="121"/>
      <c r="GF121" s="121"/>
      <c r="GG121" s="121"/>
      <c r="GH121" s="121"/>
      <c r="GI121" s="121"/>
      <c r="GJ121" s="121"/>
      <c r="GK121" s="121"/>
      <c r="GL121" s="121"/>
      <c r="GM121" s="121"/>
      <c r="GN121" s="121"/>
      <c r="GO121" s="121"/>
      <c r="GP121" s="121"/>
    </row>
    <row r="122" spans="1:198" ht="15" customHeight="1">
      <c r="A122" s="104"/>
      <c r="B122" s="104"/>
      <c r="C122" s="132"/>
      <c r="F122" s="106"/>
      <c r="G122" s="186"/>
      <c r="H122" s="106"/>
      <c r="I122" s="106"/>
      <c r="J122" s="106"/>
      <c r="K122" s="106"/>
      <c r="L122" s="106"/>
      <c r="M122" s="106"/>
      <c r="N122" s="106"/>
      <c r="O122" s="106"/>
      <c r="P122" s="106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  <c r="DK122" s="121"/>
      <c r="DL122" s="121"/>
      <c r="DM122" s="121"/>
      <c r="DN122" s="121"/>
      <c r="DO122" s="121"/>
      <c r="DP122" s="121"/>
      <c r="DQ122" s="121"/>
      <c r="DR122" s="121"/>
      <c r="DS122" s="121"/>
      <c r="DT122" s="121"/>
      <c r="DU122" s="121"/>
      <c r="DV122" s="121"/>
      <c r="DW122" s="121"/>
      <c r="DX122" s="121"/>
      <c r="DY122" s="121"/>
      <c r="DZ122" s="121"/>
      <c r="EA122" s="121"/>
      <c r="EB122" s="121"/>
      <c r="EC122" s="121"/>
      <c r="ED122" s="121"/>
      <c r="EE122" s="121"/>
      <c r="EF122" s="121"/>
      <c r="EG122" s="121"/>
      <c r="EH122" s="121"/>
      <c r="EI122" s="121"/>
      <c r="EJ122" s="121"/>
      <c r="EK122" s="121"/>
      <c r="EL122" s="160"/>
      <c r="EM122" s="121"/>
      <c r="EN122" s="121"/>
      <c r="EO122" s="121"/>
      <c r="EP122" s="121"/>
      <c r="EQ122" s="121"/>
      <c r="ER122" s="121"/>
      <c r="ES122" s="121"/>
      <c r="ET122" s="121"/>
      <c r="EU122" s="121"/>
      <c r="EV122" s="121"/>
      <c r="EW122" s="121"/>
      <c r="EX122" s="121"/>
      <c r="EY122" s="121"/>
      <c r="EZ122" s="121"/>
      <c r="FA122" s="121"/>
      <c r="FB122" s="121"/>
      <c r="FC122" s="121"/>
      <c r="FD122" s="121"/>
      <c r="FE122" s="121"/>
      <c r="FF122" s="121"/>
      <c r="FG122" s="121"/>
      <c r="FH122" s="121"/>
      <c r="FI122" s="121"/>
      <c r="FJ122" s="121"/>
      <c r="FK122" s="121"/>
      <c r="FL122" s="121"/>
      <c r="FM122" s="121"/>
      <c r="FN122" s="121"/>
      <c r="FO122" s="121"/>
      <c r="FP122" s="121"/>
      <c r="FQ122" s="121"/>
      <c r="FR122" s="121"/>
      <c r="FS122" s="121"/>
      <c r="FT122" s="121"/>
      <c r="FU122" s="121"/>
      <c r="FV122" s="121"/>
      <c r="FW122" s="121"/>
      <c r="FX122" s="121"/>
      <c r="FY122" s="121"/>
      <c r="FZ122" s="121"/>
      <c r="GA122" s="121"/>
      <c r="GB122" s="121"/>
      <c r="GC122" s="121"/>
      <c r="GD122" s="121"/>
      <c r="GE122" s="121"/>
      <c r="GF122" s="121"/>
      <c r="GG122" s="121"/>
      <c r="GH122" s="121"/>
      <c r="GI122" s="121"/>
      <c r="GJ122" s="121"/>
      <c r="GK122" s="121"/>
      <c r="GL122" s="121"/>
      <c r="GM122" s="121"/>
      <c r="GN122" s="121"/>
      <c r="GO122" s="121"/>
      <c r="GP122" s="121"/>
    </row>
    <row r="123" spans="1:198" ht="15" customHeight="1">
      <c r="A123" s="104"/>
      <c r="B123" s="104"/>
      <c r="C123" s="132"/>
      <c r="F123" s="106"/>
      <c r="G123" s="186"/>
      <c r="H123" s="106"/>
      <c r="I123" s="106"/>
      <c r="J123" s="106"/>
      <c r="K123" s="106"/>
      <c r="L123" s="106"/>
      <c r="M123" s="106"/>
      <c r="N123" s="106"/>
      <c r="O123" s="106"/>
      <c r="P123" s="106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  <c r="DK123" s="121"/>
      <c r="DL123" s="121"/>
      <c r="DM123" s="121"/>
      <c r="DN123" s="121"/>
      <c r="DO123" s="121"/>
      <c r="DP123" s="121"/>
      <c r="DQ123" s="121"/>
      <c r="DR123" s="121"/>
      <c r="DS123" s="121"/>
      <c r="DT123" s="121"/>
      <c r="DU123" s="121"/>
      <c r="DV123" s="121"/>
      <c r="DW123" s="121"/>
      <c r="DX123" s="121"/>
      <c r="DY123" s="121"/>
      <c r="DZ123" s="121"/>
      <c r="EA123" s="121"/>
      <c r="EB123" s="121"/>
      <c r="EC123" s="121"/>
      <c r="ED123" s="121"/>
      <c r="EE123" s="121"/>
      <c r="EF123" s="121"/>
      <c r="EG123" s="121"/>
      <c r="EH123" s="121"/>
      <c r="EI123" s="121"/>
      <c r="EJ123" s="121"/>
      <c r="EK123" s="121"/>
      <c r="EL123" s="160"/>
      <c r="EM123" s="121"/>
      <c r="EN123" s="121"/>
      <c r="EO123" s="121"/>
      <c r="EP123" s="121"/>
      <c r="EQ123" s="121"/>
      <c r="ER123" s="121"/>
      <c r="ES123" s="121"/>
      <c r="ET123" s="121"/>
      <c r="EU123" s="121"/>
      <c r="EV123" s="121"/>
      <c r="EW123" s="121"/>
      <c r="EX123" s="121"/>
      <c r="EY123" s="121"/>
      <c r="EZ123" s="121"/>
      <c r="FA123" s="121"/>
      <c r="FB123" s="121"/>
      <c r="FC123" s="121"/>
      <c r="FD123" s="121"/>
      <c r="FE123" s="121"/>
      <c r="FF123" s="121"/>
      <c r="FG123" s="121"/>
      <c r="FH123" s="121"/>
      <c r="FI123" s="121"/>
      <c r="FJ123" s="121"/>
      <c r="FK123" s="121"/>
      <c r="FL123" s="121"/>
      <c r="FM123" s="121"/>
      <c r="FN123" s="121"/>
      <c r="FO123" s="121"/>
      <c r="FP123" s="121"/>
      <c r="FQ123" s="121"/>
      <c r="FR123" s="121"/>
      <c r="FS123" s="121"/>
      <c r="FT123" s="121"/>
      <c r="FU123" s="121"/>
      <c r="FV123" s="121"/>
      <c r="FW123" s="121"/>
      <c r="FX123" s="121"/>
      <c r="FY123" s="121"/>
      <c r="FZ123" s="121"/>
      <c r="GA123" s="121"/>
      <c r="GB123" s="121"/>
      <c r="GC123" s="121"/>
      <c r="GD123" s="121"/>
      <c r="GE123" s="121"/>
      <c r="GF123" s="121"/>
      <c r="GG123" s="121"/>
      <c r="GH123" s="121"/>
      <c r="GI123" s="121"/>
      <c r="GJ123" s="121"/>
      <c r="GK123" s="121"/>
      <c r="GL123" s="121"/>
      <c r="GM123" s="121"/>
      <c r="GN123" s="121"/>
      <c r="GO123" s="121"/>
      <c r="GP123" s="121"/>
    </row>
    <row r="124" spans="1:198" ht="15" customHeight="1">
      <c r="A124" s="104"/>
      <c r="B124" s="104"/>
      <c r="C124" s="132"/>
      <c r="F124" s="106"/>
      <c r="G124" s="186"/>
      <c r="H124" s="106"/>
      <c r="I124" s="106"/>
      <c r="J124" s="106"/>
      <c r="K124" s="106"/>
      <c r="L124" s="106"/>
      <c r="M124" s="106"/>
      <c r="N124" s="106"/>
      <c r="O124" s="106"/>
      <c r="P124" s="106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  <c r="DK124" s="121"/>
      <c r="DL124" s="121"/>
      <c r="DM124" s="121"/>
      <c r="DN124" s="121"/>
      <c r="DO124" s="121"/>
      <c r="DP124" s="121"/>
      <c r="DQ124" s="121"/>
      <c r="DR124" s="121"/>
      <c r="DS124" s="121"/>
      <c r="DT124" s="121"/>
      <c r="DU124" s="121"/>
      <c r="DV124" s="121"/>
      <c r="DW124" s="121"/>
      <c r="DX124" s="121"/>
      <c r="DY124" s="121"/>
      <c r="DZ124" s="121"/>
      <c r="EA124" s="121"/>
      <c r="EB124" s="121"/>
      <c r="EC124" s="121"/>
      <c r="ED124" s="121"/>
      <c r="EE124" s="121"/>
      <c r="EF124" s="121"/>
      <c r="EG124" s="121"/>
      <c r="EH124" s="121"/>
      <c r="EI124" s="121"/>
      <c r="EJ124" s="121"/>
      <c r="EK124" s="121"/>
      <c r="EL124" s="160"/>
      <c r="EM124" s="121"/>
      <c r="EN124" s="121"/>
      <c r="EO124" s="121"/>
      <c r="EP124" s="121"/>
      <c r="EQ124" s="121"/>
      <c r="ER124" s="121"/>
      <c r="ES124" s="121"/>
      <c r="ET124" s="121"/>
      <c r="EU124" s="121"/>
      <c r="EV124" s="121"/>
      <c r="EW124" s="121"/>
      <c r="EX124" s="121"/>
      <c r="EY124" s="121"/>
      <c r="EZ124" s="121"/>
      <c r="FA124" s="121"/>
      <c r="FB124" s="121"/>
      <c r="FC124" s="121"/>
      <c r="FD124" s="121"/>
      <c r="FE124" s="121"/>
      <c r="FF124" s="121"/>
      <c r="FG124" s="121"/>
      <c r="FH124" s="121"/>
      <c r="FI124" s="121"/>
      <c r="FJ124" s="121"/>
      <c r="FK124" s="121"/>
      <c r="FL124" s="121"/>
      <c r="FM124" s="121"/>
      <c r="FN124" s="121"/>
      <c r="FO124" s="121"/>
      <c r="FP124" s="121"/>
      <c r="FQ124" s="121"/>
      <c r="FR124" s="121"/>
      <c r="FS124" s="121"/>
      <c r="FT124" s="121"/>
      <c r="FU124" s="121"/>
      <c r="FV124" s="121"/>
      <c r="FW124" s="121"/>
      <c r="FX124" s="121"/>
      <c r="FY124" s="121"/>
      <c r="FZ124" s="121"/>
      <c r="GA124" s="121"/>
      <c r="GB124" s="121"/>
      <c r="GC124" s="121"/>
      <c r="GD124" s="121"/>
      <c r="GE124" s="121"/>
      <c r="GF124" s="121"/>
      <c r="GG124" s="121"/>
      <c r="GH124" s="121"/>
      <c r="GI124" s="121"/>
      <c r="GJ124" s="121"/>
      <c r="GK124" s="121"/>
      <c r="GL124" s="121"/>
      <c r="GM124" s="121"/>
      <c r="GN124" s="121"/>
      <c r="GO124" s="121"/>
      <c r="GP124" s="121"/>
    </row>
    <row r="125" spans="1:198" ht="15" customHeight="1">
      <c r="A125" s="104"/>
      <c r="B125" s="104"/>
      <c r="C125" s="132"/>
      <c r="F125" s="106"/>
      <c r="G125" s="186"/>
      <c r="H125" s="106"/>
      <c r="I125" s="106"/>
      <c r="J125" s="106"/>
      <c r="K125" s="106"/>
      <c r="L125" s="106"/>
      <c r="M125" s="106"/>
      <c r="N125" s="106"/>
      <c r="O125" s="106"/>
      <c r="P125" s="106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  <c r="DK125" s="121"/>
      <c r="DL125" s="121"/>
      <c r="DM125" s="121"/>
      <c r="DN125" s="121"/>
      <c r="DO125" s="121"/>
      <c r="DP125" s="121"/>
      <c r="DQ125" s="121"/>
      <c r="DR125" s="121"/>
      <c r="DS125" s="121"/>
      <c r="DT125" s="121"/>
      <c r="DU125" s="121"/>
      <c r="DV125" s="121"/>
      <c r="DW125" s="121"/>
      <c r="DX125" s="121"/>
      <c r="DY125" s="121"/>
      <c r="DZ125" s="121"/>
      <c r="EA125" s="121"/>
      <c r="EB125" s="121"/>
      <c r="EC125" s="121"/>
      <c r="ED125" s="121"/>
      <c r="EE125" s="121"/>
      <c r="EF125" s="121"/>
      <c r="EG125" s="121"/>
      <c r="EH125" s="121"/>
      <c r="EI125" s="121"/>
      <c r="EJ125" s="121"/>
      <c r="EK125" s="121"/>
      <c r="EL125" s="160"/>
      <c r="EM125" s="121"/>
      <c r="EN125" s="121"/>
      <c r="EO125" s="121"/>
      <c r="EP125" s="121"/>
      <c r="EQ125" s="121"/>
      <c r="ER125" s="121"/>
      <c r="ES125" s="121"/>
      <c r="ET125" s="121"/>
      <c r="EU125" s="121"/>
      <c r="EV125" s="121"/>
      <c r="EW125" s="121"/>
      <c r="EX125" s="121"/>
      <c r="EY125" s="121"/>
      <c r="EZ125" s="121"/>
      <c r="FA125" s="121"/>
      <c r="FB125" s="121"/>
      <c r="FC125" s="121"/>
      <c r="FD125" s="121"/>
      <c r="FE125" s="121"/>
      <c r="FF125" s="121"/>
      <c r="FG125" s="121"/>
      <c r="FH125" s="121"/>
      <c r="FI125" s="121"/>
      <c r="FJ125" s="121"/>
      <c r="FK125" s="121"/>
      <c r="FL125" s="121"/>
      <c r="FM125" s="121"/>
      <c r="FN125" s="121"/>
      <c r="FO125" s="121"/>
      <c r="FP125" s="121"/>
      <c r="FQ125" s="121"/>
      <c r="FR125" s="121"/>
      <c r="FS125" s="121"/>
      <c r="FT125" s="121"/>
      <c r="FU125" s="121"/>
      <c r="FV125" s="121"/>
      <c r="FW125" s="121"/>
      <c r="FX125" s="121"/>
      <c r="FY125" s="121"/>
      <c r="FZ125" s="121"/>
      <c r="GA125" s="121"/>
      <c r="GB125" s="121"/>
      <c r="GC125" s="121"/>
      <c r="GD125" s="121"/>
      <c r="GE125" s="121"/>
      <c r="GF125" s="121"/>
      <c r="GG125" s="121"/>
      <c r="GH125" s="121"/>
      <c r="GI125" s="121"/>
      <c r="GJ125" s="121"/>
      <c r="GK125" s="121"/>
      <c r="GL125" s="121"/>
      <c r="GM125" s="121"/>
      <c r="GN125" s="121"/>
      <c r="GO125" s="121"/>
      <c r="GP125" s="121"/>
    </row>
    <row r="126" spans="1:198" ht="15" customHeight="1">
      <c r="A126" s="104"/>
      <c r="B126" s="104"/>
      <c r="C126" s="132"/>
      <c r="F126" s="106"/>
      <c r="G126" s="186"/>
      <c r="H126" s="106"/>
      <c r="I126" s="106"/>
      <c r="J126" s="106"/>
      <c r="K126" s="106"/>
      <c r="L126" s="106"/>
      <c r="M126" s="106"/>
      <c r="N126" s="106"/>
      <c r="O126" s="106"/>
      <c r="P126" s="106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  <c r="DK126" s="121"/>
      <c r="DL126" s="121"/>
      <c r="DM126" s="121"/>
      <c r="DN126" s="121"/>
      <c r="DO126" s="121"/>
      <c r="DP126" s="121"/>
      <c r="DQ126" s="121"/>
      <c r="DR126" s="121"/>
      <c r="DS126" s="121"/>
      <c r="DT126" s="121"/>
      <c r="DU126" s="121"/>
      <c r="DV126" s="121"/>
      <c r="DW126" s="121"/>
      <c r="DX126" s="121"/>
      <c r="DY126" s="121"/>
      <c r="DZ126" s="121"/>
      <c r="EA126" s="121"/>
      <c r="EB126" s="121"/>
      <c r="EC126" s="121"/>
      <c r="ED126" s="121"/>
      <c r="EE126" s="121"/>
      <c r="EF126" s="121"/>
      <c r="EG126" s="121"/>
      <c r="EH126" s="121"/>
      <c r="EI126" s="121"/>
      <c r="EJ126" s="121"/>
      <c r="EK126" s="121"/>
      <c r="EL126" s="160"/>
      <c r="EM126" s="121"/>
      <c r="EN126" s="121"/>
      <c r="EO126" s="121"/>
      <c r="EP126" s="121"/>
      <c r="EQ126" s="121"/>
      <c r="ER126" s="121"/>
      <c r="ES126" s="121"/>
      <c r="ET126" s="121"/>
      <c r="EU126" s="121"/>
      <c r="EV126" s="121"/>
      <c r="EW126" s="121"/>
      <c r="EX126" s="121"/>
      <c r="EY126" s="121"/>
      <c r="EZ126" s="121"/>
      <c r="FA126" s="121"/>
      <c r="FB126" s="121"/>
      <c r="FC126" s="121"/>
      <c r="FD126" s="121"/>
      <c r="FE126" s="121"/>
      <c r="FF126" s="121"/>
      <c r="FG126" s="121"/>
      <c r="FH126" s="121"/>
      <c r="FI126" s="121"/>
      <c r="FJ126" s="121"/>
      <c r="FK126" s="121"/>
      <c r="FL126" s="121"/>
      <c r="FM126" s="121"/>
      <c r="FN126" s="121"/>
      <c r="FO126" s="121"/>
      <c r="FP126" s="121"/>
      <c r="FQ126" s="121"/>
      <c r="FR126" s="121"/>
      <c r="FS126" s="121"/>
      <c r="FT126" s="121"/>
      <c r="FU126" s="121"/>
      <c r="FV126" s="121"/>
      <c r="FW126" s="121"/>
      <c r="FX126" s="121"/>
      <c r="FY126" s="121"/>
      <c r="FZ126" s="121"/>
      <c r="GA126" s="121"/>
      <c r="GB126" s="121"/>
      <c r="GC126" s="121"/>
      <c r="GD126" s="121"/>
      <c r="GE126" s="121"/>
      <c r="GF126" s="121"/>
      <c r="GG126" s="121"/>
      <c r="GH126" s="121"/>
      <c r="GI126" s="121"/>
      <c r="GJ126" s="121"/>
      <c r="GK126" s="121"/>
      <c r="GL126" s="121"/>
      <c r="GM126" s="121"/>
      <c r="GN126" s="121"/>
      <c r="GO126" s="121"/>
      <c r="GP126" s="121"/>
    </row>
    <row r="127" spans="1:198" ht="15" customHeight="1">
      <c r="A127" s="104"/>
      <c r="B127" s="104"/>
      <c r="C127" s="132"/>
      <c r="EL127" s="194"/>
    </row>
    <row r="128" spans="1:198" ht="15" customHeight="1">
      <c r="A128" s="104"/>
      <c r="B128" s="104"/>
      <c r="C128" s="132"/>
    </row>
    <row r="129" spans="1:3" ht="15" customHeight="1">
      <c r="A129" s="104"/>
      <c r="B129" s="104"/>
      <c r="C129" s="132"/>
    </row>
    <row r="130" spans="1:3" ht="15" customHeight="1">
      <c r="A130" s="104"/>
      <c r="B130" s="104"/>
      <c r="C130" s="132"/>
    </row>
    <row r="131" spans="1:3" ht="15" customHeight="1">
      <c r="A131" s="104"/>
      <c r="B131" s="104"/>
      <c r="C131" s="132"/>
    </row>
    <row r="132" spans="1:3" ht="15" customHeight="1">
      <c r="A132" s="104"/>
      <c r="B132" s="104"/>
      <c r="C132" s="132"/>
    </row>
    <row r="133" spans="1:3" ht="15" customHeight="1">
      <c r="A133" s="104"/>
      <c r="B133" s="104"/>
      <c r="C133" s="132"/>
    </row>
    <row r="134" spans="1:3" ht="15" customHeight="1">
      <c r="A134" s="104"/>
      <c r="B134" s="104"/>
      <c r="C134" s="132"/>
    </row>
    <row r="135" spans="1:3" ht="15" customHeight="1">
      <c r="A135" s="104"/>
      <c r="B135" s="104"/>
      <c r="C135" s="132"/>
    </row>
    <row r="136" spans="1:3" ht="15" customHeight="1">
      <c r="A136" s="104"/>
      <c r="B136" s="104"/>
      <c r="C136" s="132"/>
    </row>
    <row r="137" spans="1:3" ht="15" customHeight="1">
      <c r="A137" s="104"/>
      <c r="B137" s="104"/>
      <c r="C137" s="132"/>
    </row>
    <row r="138" spans="1:3" ht="15" customHeight="1">
      <c r="C138" s="135"/>
    </row>
    <row r="139" spans="1:3" ht="15" customHeight="1">
      <c r="C139" s="135"/>
    </row>
    <row r="140" spans="1:3" ht="15" customHeight="1">
      <c r="C140" s="135"/>
    </row>
    <row r="141" spans="1:3" ht="15" customHeight="1">
      <c r="C141" s="135"/>
    </row>
    <row r="142" spans="1:3" ht="15" customHeight="1">
      <c r="C142" s="135"/>
    </row>
    <row r="143" spans="1:3" ht="15" customHeight="1">
      <c r="C143" s="135"/>
    </row>
    <row r="144" spans="1:3" ht="15" customHeight="1">
      <c r="C144" s="135"/>
    </row>
    <row r="145" spans="3:3" ht="15" customHeight="1">
      <c r="C145" s="135"/>
    </row>
    <row r="146" spans="3:3" ht="15" customHeight="1">
      <c r="C146" s="135"/>
    </row>
    <row r="147" spans="3:3" ht="15" customHeight="1">
      <c r="C147" s="135"/>
    </row>
    <row r="148" spans="3:3" ht="15" customHeight="1">
      <c r="C148" s="135"/>
    </row>
    <row r="149" spans="3:3" ht="15" customHeight="1">
      <c r="C149" s="135"/>
    </row>
    <row r="150" spans="3:3" ht="15" customHeight="1">
      <c r="C150" s="135"/>
    </row>
    <row r="151" spans="3:3" ht="15" customHeight="1">
      <c r="C151" s="135"/>
    </row>
    <row r="152" spans="3:3" ht="15" customHeight="1">
      <c r="C152" s="135"/>
    </row>
    <row r="153" spans="3:3" ht="15" customHeight="1">
      <c r="C153" s="135"/>
    </row>
    <row r="154" spans="3:3" ht="15" customHeight="1">
      <c r="C154" s="135"/>
    </row>
    <row r="155" spans="3:3" ht="15" customHeight="1">
      <c r="C155" s="135"/>
    </row>
    <row r="156" spans="3:3" ht="15" customHeight="1">
      <c r="C156" s="135"/>
    </row>
    <row r="157" spans="3:3" ht="15" customHeight="1">
      <c r="C157" s="135"/>
    </row>
    <row r="158" spans="3:3" ht="15" customHeight="1">
      <c r="C158" s="135"/>
    </row>
    <row r="159" spans="3:3" ht="15" customHeight="1">
      <c r="C159" s="135"/>
    </row>
    <row r="160" spans="3:3" ht="15" customHeight="1">
      <c r="C160" s="135"/>
    </row>
    <row r="161" spans="3:3" ht="15" customHeight="1">
      <c r="C161" s="135"/>
    </row>
    <row r="162" spans="3:3" ht="15" customHeight="1">
      <c r="C162" s="135"/>
    </row>
    <row r="163" spans="3:3" ht="15" customHeight="1">
      <c r="C163" s="135"/>
    </row>
    <row r="164" spans="3:3" ht="15" customHeight="1">
      <c r="C164" s="135"/>
    </row>
    <row r="165" spans="3:3" ht="15" customHeight="1">
      <c r="C165" s="135"/>
    </row>
    <row r="166" spans="3:3" ht="15" customHeight="1">
      <c r="C166" s="135"/>
    </row>
    <row r="167" spans="3:3" ht="15" customHeight="1">
      <c r="C167" s="135"/>
    </row>
    <row r="168" spans="3:3" ht="15" customHeight="1">
      <c r="C168" s="135"/>
    </row>
    <row r="169" spans="3:3" ht="15" customHeight="1">
      <c r="C169" s="135"/>
    </row>
    <row r="170" spans="3:3" ht="15" customHeight="1">
      <c r="C170" s="135"/>
    </row>
    <row r="171" spans="3:3" ht="15" customHeight="1">
      <c r="C171" s="135"/>
    </row>
    <row r="172" spans="3:3" ht="15" customHeight="1">
      <c r="C172" s="135"/>
    </row>
    <row r="173" spans="3:3" ht="15" customHeight="1">
      <c r="C173" s="135"/>
    </row>
    <row r="174" spans="3:3" ht="15" customHeight="1">
      <c r="C174" s="135"/>
    </row>
    <row r="175" spans="3:3" ht="15" customHeight="1">
      <c r="C175" s="135"/>
    </row>
    <row r="176" spans="3:3" ht="15" customHeight="1">
      <c r="C176" s="135"/>
    </row>
    <row r="177" spans="3:3" ht="15" customHeight="1">
      <c r="C177" s="135"/>
    </row>
    <row r="178" spans="3:3" ht="15" customHeight="1">
      <c r="C178" s="135"/>
    </row>
    <row r="179" spans="3:3" ht="15" customHeight="1">
      <c r="C179" s="135"/>
    </row>
    <row r="180" spans="3:3" ht="15" customHeight="1">
      <c r="C180" s="135"/>
    </row>
    <row r="181" spans="3:3" ht="15" customHeight="1">
      <c r="C181" s="135"/>
    </row>
    <row r="182" spans="3:3" ht="15" customHeight="1">
      <c r="C182" s="135"/>
    </row>
    <row r="183" spans="3:3" ht="15" customHeight="1">
      <c r="C183" s="135"/>
    </row>
    <row r="184" spans="3:3" ht="15" customHeight="1">
      <c r="C184" s="135"/>
    </row>
    <row r="185" spans="3:3" ht="15" customHeight="1">
      <c r="C185" s="135"/>
    </row>
    <row r="186" spans="3:3" ht="15" customHeight="1">
      <c r="C186" s="135"/>
    </row>
    <row r="187" spans="3:3" ht="15" customHeight="1">
      <c r="C187" s="135"/>
    </row>
    <row r="188" spans="3:3" ht="15" customHeight="1">
      <c r="C188" s="135"/>
    </row>
    <row r="189" spans="3:3" ht="15" customHeight="1">
      <c r="C189" s="135"/>
    </row>
    <row r="190" spans="3:3" ht="15" customHeight="1">
      <c r="C190" s="135"/>
    </row>
    <row r="191" spans="3:3" ht="15" customHeight="1">
      <c r="C191" s="135"/>
    </row>
    <row r="192" spans="3:3" ht="15" customHeight="1">
      <c r="C192" s="135"/>
    </row>
    <row r="193" spans="3:3" ht="15" customHeight="1">
      <c r="C193" s="135"/>
    </row>
    <row r="194" spans="3:3" ht="15" customHeight="1">
      <c r="C194" s="135"/>
    </row>
    <row r="195" spans="3:3" ht="15" customHeight="1">
      <c r="C195" s="135"/>
    </row>
    <row r="196" spans="3:3" ht="15" customHeight="1">
      <c r="C196" s="135"/>
    </row>
    <row r="197" spans="3:3" ht="15" customHeight="1">
      <c r="C197" s="135"/>
    </row>
    <row r="198" spans="3:3" ht="15" customHeight="1">
      <c r="C198" s="135"/>
    </row>
    <row r="199" spans="3:3" ht="15" customHeight="1">
      <c r="C199" s="135"/>
    </row>
    <row r="200" spans="3:3" ht="15" customHeight="1">
      <c r="C200" s="135"/>
    </row>
    <row r="201" spans="3:3" ht="15" customHeight="1">
      <c r="C201" s="135"/>
    </row>
    <row r="202" spans="3:3" ht="15" customHeight="1">
      <c r="C202" s="135"/>
    </row>
    <row r="203" spans="3:3" ht="15" customHeight="1">
      <c r="C203" s="135"/>
    </row>
    <row r="204" spans="3:3" ht="15" customHeight="1">
      <c r="C204" s="135"/>
    </row>
    <row r="205" spans="3:3" ht="15" customHeight="1">
      <c r="C205" s="135"/>
    </row>
    <row r="206" spans="3:3" ht="15" customHeight="1"/>
    <row r="207" spans="3:3" ht="15" customHeight="1"/>
    <row r="208" spans="3:3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</sheetData>
  <sheetProtection formatCells="0" formatColumns="0" formatRows="0" sort="0" autoFilter="0" pivotTables="0"/>
  <customSheetViews>
    <customSheetView guid="{E484E83A-8AE1-4ACE-A5D4-7D98A52A9B4B}" fitToPage="1" hiddenRows="1" hiddenColumns="1" state="hidden" showRuler="0">
      <selection activeCell="T27" sqref="T27"/>
      <pageMargins left="0" right="0" top="0" bottom="0" header="0" footer="0"/>
      <printOptions horizontalCentered="1" verticalCentered="1"/>
      <pageSetup paperSize="9" scale="10" orientation="portrait" r:id="rId1"/>
      <headerFooter alignWithMargins="0"/>
    </customSheetView>
    <customSheetView guid="{5F444141-AB98-4370-9413-F1F0A45DC16B}" fitToPage="1" hiddenRows="1" hiddenColumns="1" showRuler="0">
      <selection activeCell="B7" sqref="B7:B14"/>
      <pageMargins left="0" right="0" top="0" bottom="0" header="0" footer="0"/>
      <printOptions horizontalCentered="1" verticalCentered="1"/>
      <pageSetup paperSize="9" scale="10" orientation="portrait" r:id="rId2"/>
      <headerFooter alignWithMargins="0"/>
    </customSheetView>
    <customSheetView guid="{A4D59F75-8091-4878-A19C-E6F7EFCC98D0}" fitToPage="1" hiddenColumns="1" showRuler="0">
      <selection activeCell="U18" sqref="U18"/>
      <pageMargins left="0" right="0" top="0" bottom="0" header="0" footer="0"/>
      <printOptions horizontalCentered="1" verticalCentered="1"/>
      <pageSetup paperSize="9" scale="10" orientation="portrait" r:id="rId3"/>
      <headerFooter alignWithMargins="0"/>
    </customSheetView>
  </customSheetViews>
  <mergeCells count="13">
    <mergeCell ref="C11:C12"/>
    <mergeCell ref="D9:E9"/>
    <mergeCell ref="D11:E11"/>
    <mergeCell ref="BT19:CE19"/>
    <mergeCell ref="H12:L12"/>
    <mergeCell ref="K18:V18"/>
    <mergeCell ref="W18:AH18"/>
    <mergeCell ref="AJ18:AU18"/>
    <mergeCell ref="AV18:BG18"/>
    <mergeCell ref="K19:V19"/>
    <mergeCell ref="W19:AH19"/>
    <mergeCell ref="AJ19:AU19"/>
    <mergeCell ref="AV19:BG19"/>
  </mergeCells>
  <phoneticPr fontId="3" type="noConversion"/>
  <printOptions horizontalCentered="1" verticalCentered="1"/>
  <pageMargins left="0" right="0" top="0" bottom="0" header="0" footer="0"/>
  <pageSetup paperSize="9" scale="10" orientation="portrait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W444"/>
  <sheetViews>
    <sheetView topLeftCell="A53" workbookViewId="0">
      <selection activeCell="D101" sqref="D101"/>
    </sheetView>
  </sheetViews>
  <sheetFormatPr defaultColWidth="9.140625" defaultRowHeight="12.75"/>
  <cols>
    <col min="1" max="1" width="2" style="38" customWidth="1"/>
    <col min="2" max="2" width="62" style="38" customWidth="1"/>
    <col min="3" max="3" width="63.140625" style="38" customWidth="1"/>
    <col min="4" max="4" width="41.7109375" style="38" customWidth="1"/>
    <col min="5" max="5" width="20" style="38" customWidth="1"/>
    <col min="6" max="6" width="8.5703125" style="38" customWidth="1"/>
    <col min="7" max="7" width="5.42578125" style="38" customWidth="1"/>
    <col min="8" max="8" width="6.42578125" style="38" customWidth="1"/>
    <col min="9" max="9" width="8" style="38" customWidth="1"/>
    <col min="10" max="10" width="6.42578125" style="38" customWidth="1"/>
    <col min="11" max="11" width="9.28515625" style="38" customWidth="1"/>
    <col min="12" max="12" width="7.42578125" style="38" customWidth="1"/>
    <col min="13" max="13" width="17" style="38" customWidth="1"/>
    <col min="14" max="14" width="8.85546875" style="38" customWidth="1"/>
    <col min="15" max="15" width="83.140625" style="38" customWidth="1"/>
    <col min="16" max="16" width="6.42578125" style="38" customWidth="1"/>
    <col min="17" max="17" width="5.42578125" style="38" customWidth="1"/>
    <col min="18" max="18" width="6.42578125" style="38" customWidth="1"/>
    <col min="19" max="19" width="2.7109375" style="38" customWidth="1"/>
    <col min="20" max="20" width="6.5703125" style="38" customWidth="1"/>
    <col min="21" max="21" width="5.7109375" style="38" customWidth="1"/>
    <col min="22" max="22" width="11.7109375" style="19" customWidth="1"/>
    <col min="23" max="16384" width="9.140625" style="19"/>
  </cols>
  <sheetData>
    <row r="1" spans="1:3">
      <c r="A1" s="37">
        <v>1</v>
      </c>
      <c r="B1" s="38" t="s">
        <v>254</v>
      </c>
    </row>
    <row r="3" spans="1:3">
      <c r="B3" s="349" t="s">
        <v>194</v>
      </c>
      <c r="C3" s="349"/>
    </row>
    <row r="5" spans="1:3" ht="15" customHeight="1">
      <c r="B5" s="38" t="s">
        <v>197</v>
      </c>
      <c r="C5" s="38" t="s">
        <v>195</v>
      </c>
    </row>
    <row r="6" spans="1:3">
      <c r="B6" s="38" t="s">
        <v>198</v>
      </c>
      <c r="C6" s="38" t="s">
        <v>196</v>
      </c>
    </row>
    <row r="8" spans="1:3">
      <c r="B8" s="38" t="s">
        <v>206</v>
      </c>
      <c r="C8" s="38" t="s">
        <v>367</v>
      </c>
    </row>
    <row r="9" spans="1:3">
      <c r="B9" s="38" t="s">
        <v>204</v>
      </c>
      <c r="C9" s="38" t="s">
        <v>205</v>
      </c>
    </row>
    <row r="10" spans="1:3">
      <c r="B10" s="38" t="s">
        <v>211</v>
      </c>
      <c r="C10" s="38" t="s">
        <v>213</v>
      </c>
    </row>
    <row r="11" spans="1:3">
      <c r="B11" s="38" t="s">
        <v>212</v>
      </c>
      <c r="C11" s="38" t="s">
        <v>210</v>
      </c>
    </row>
    <row r="12" spans="1:3">
      <c r="B12" s="38" t="s">
        <v>214</v>
      </c>
      <c r="C12" s="38" t="s">
        <v>215</v>
      </c>
    </row>
    <row r="13" spans="1:3">
      <c r="B13" s="38" t="s">
        <v>209</v>
      </c>
      <c r="C13" s="38" t="s">
        <v>368</v>
      </c>
    </row>
    <row r="14" spans="1:3">
      <c r="B14" s="38" t="s">
        <v>369</v>
      </c>
      <c r="C14" s="38" t="s">
        <v>370</v>
      </c>
    </row>
    <row r="15" spans="1:3">
      <c r="B15" s="38" t="s">
        <v>207</v>
      </c>
      <c r="C15" s="38" t="s">
        <v>208</v>
      </c>
    </row>
    <row r="16" spans="1:3">
      <c r="B16" s="38" t="s">
        <v>199</v>
      </c>
      <c r="C16" s="38" t="s">
        <v>200</v>
      </c>
    </row>
    <row r="17" spans="2:3" ht="15" customHeight="1">
      <c r="B17" s="38" t="s">
        <v>201</v>
      </c>
      <c r="C17" s="38" t="s">
        <v>292</v>
      </c>
    </row>
    <row r="18" spans="2:3">
      <c r="B18" s="38" t="s">
        <v>371</v>
      </c>
      <c r="C18" s="38" t="s">
        <v>372</v>
      </c>
    </row>
    <row r="19" spans="2:3">
      <c r="B19" s="38" t="s">
        <v>293</v>
      </c>
      <c r="C19" s="38" t="s">
        <v>294</v>
      </c>
    </row>
    <row r="21" spans="2:3">
      <c r="B21" s="38" t="s">
        <v>220</v>
      </c>
      <c r="C21" s="38" t="s">
        <v>221</v>
      </c>
    </row>
    <row r="22" spans="2:3">
      <c r="B22" s="38" t="s">
        <v>202</v>
      </c>
      <c r="C22" s="38" t="s">
        <v>203</v>
      </c>
    </row>
    <row r="24" spans="2:3">
      <c r="B24" s="38" t="s">
        <v>333</v>
      </c>
    </row>
    <row r="25" spans="2:3">
      <c r="B25" s="38" t="s">
        <v>219</v>
      </c>
    </row>
    <row r="27" spans="2:3">
      <c r="B27" s="39" t="s">
        <v>170</v>
      </c>
    </row>
    <row r="28" spans="2:3">
      <c r="B28" s="39" t="s">
        <v>169</v>
      </c>
    </row>
    <row r="30" spans="2:3">
      <c r="B30" s="38" t="s">
        <v>216</v>
      </c>
    </row>
    <row r="31" spans="2:3">
      <c r="B31" s="38" t="s">
        <v>401</v>
      </c>
    </row>
    <row r="37" spans="2:20">
      <c r="B37" s="349" t="s">
        <v>247</v>
      </c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</row>
    <row r="40" spans="2:20" ht="12.75" customHeight="1">
      <c r="B40" s="352" t="s">
        <v>242</v>
      </c>
      <c r="C40" s="352"/>
      <c r="D40" s="353" t="s">
        <v>248</v>
      </c>
      <c r="E40" s="353"/>
      <c r="F40" s="352" t="s">
        <v>243</v>
      </c>
      <c r="G40" s="352"/>
      <c r="H40" s="352"/>
      <c r="I40" s="20" t="s">
        <v>244</v>
      </c>
      <c r="J40" s="352" t="s">
        <v>245</v>
      </c>
      <c r="K40" s="352"/>
      <c r="L40" s="352"/>
      <c r="M40" s="352" t="s">
        <v>246</v>
      </c>
      <c r="N40" s="352"/>
      <c r="O40" s="352"/>
      <c r="P40" s="352"/>
    </row>
    <row r="41" spans="2:20">
      <c r="B41" s="352"/>
      <c r="C41" s="352"/>
      <c r="D41" s="353"/>
      <c r="E41" s="353"/>
      <c r="F41" s="40">
        <v>2008</v>
      </c>
      <c r="G41" s="41">
        <v>2009</v>
      </c>
      <c r="H41" s="41">
        <v>2010</v>
      </c>
      <c r="I41" s="41">
        <v>2011</v>
      </c>
      <c r="J41" s="41">
        <v>2012</v>
      </c>
      <c r="K41" s="41">
        <v>2013</v>
      </c>
      <c r="L41" s="41">
        <v>2014</v>
      </c>
      <c r="M41" s="41">
        <v>2011</v>
      </c>
      <c r="N41" s="41">
        <v>2012</v>
      </c>
      <c r="O41" s="41">
        <v>2013</v>
      </c>
      <c r="P41" s="41">
        <v>2014</v>
      </c>
    </row>
    <row r="42" spans="2:20">
      <c r="B42" s="350" t="s">
        <v>226</v>
      </c>
      <c r="C42" s="42" t="s">
        <v>227</v>
      </c>
      <c r="D42" s="354" t="s">
        <v>179</v>
      </c>
      <c r="E42" s="43" t="s">
        <v>180</v>
      </c>
      <c r="F42" s="354" t="s">
        <v>250</v>
      </c>
      <c r="G42" s="354"/>
      <c r="H42" s="354"/>
      <c r="I42" s="44" t="s">
        <v>251</v>
      </c>
      <c r="J42" s="355" t="s">
        <v>252</v>
      </c>
      <c r="K42" s="355"/>
      <c r="L42" s="355"/>
      <c r="M42" s="354" t="s">
        <v>253</v>
      </c>
      <c r="N42" s="354"/>
      <c r="O42" s="354"/>
      <c r="P42" s="354"/>
    </row>
    <row r="43" spans="2:20">
      <c r="B43" s="350"/>
      <c r="C43" s="45" t="s">
        <v>228</v>
      </c>
      <c r="D43" s="354"/>
      <c r="E43" s="43" t="s">
        <v>181</v>
      </c>
      <c r="G43" s="43"/>
      <c r="H43" s="43"/>
      <c r="I43" s="44"/>
      <c r="J43" s="43"/>
      <c r="K43" s="44"/>
      <c r="L43" s="43"/>
      <c r="M43" s="44"/>
      <c r="N43" s="43"/>
    </row>
    <row r="44" spans="2:20">
      <c r="B44" s="350"/>
      <c r="C44" s="42" t="s">
        <v>229</v>
      </c>
      <c r="D44" s="354"/>
      <c r="E44" s="43" t="s">
        <v>182</v>
      </c>
      <c r="F44" s="43"/>
      <c r="G44" s="44"/>
      <c r="H44" s="43"/>
      <c r="I44" s="44"/>
      <c r="J44" s="44"/>
      <c r="K44" s="44"/>
      <c r="L44" s="43"/>
      <c r="M44" s="43"/>
      <c r="N44" s="43"/>
    </row>
    <row r="45" spans="2:20">
      <c r="B45" s="350"/>
      <c r="C45" s="42" t="s">
        <v>230</v>
      </c>
      <c r="D45" s="354"/>
      <c r="E45" s="44" t="s">
        <v>183</v>
      </c>
      <c r="F45" s="44"/>
      <c r="G45" s="44"/>
      <c r="H45" s="44"/>
      <c r="I45" s="44"/>
      <c r="J45" s="44"/>
      <c r="K45" s="44"/>
      <c r="L45" s="44"/>
      <c r="M45" s="44"/>
      <c r="N45" s="44"/>
    </row>
    <row r="46" spans="2:20">
      <c r="B46" s="350"/>
      <c r="C46" s="42" t="s">
        <v>231</v>
      </c>
      <c r="D46" s="354"/>
      <c r="E46" s="44" t="s">
        <v>184</v>
      </c>
      <c r="F46" s="44"/>
      <c r="G46" s="44"/>
      <c r="H46" s="44"/>
      <c r="I46" s="44"/>
      <c r="J46" s="44"/>
      <c r="K46" s="44"/>
      <c r="L46" s="44"/>
      <c r="M46" s="44"/>
      <c r="N46" s="44"/>
    </row>
    <row r="47" spans="2:20">
      <c r="B47" s="350"/>
      <c r="C47" s="42" t="s">
        <v>232</v>
      </c>
      <c r="D47" s="354"/>
      <c r="E47" s="43" t="s">
        <v>185</v>
      </c>
      <c r="F47" s="44"/>
      <c r="G47" s="44"/>
      <c r="H47" s="44"/>
      <c r="I47" s="43"/>
      <c r="J47" s="43"/>
      <c r="K47" s="43"/>
      <c r="L47" s="43"/>
      <c r="M47" s="43"/>
      <c r="N47" s="43"/>
    </row>
    <row r="48" spans="2:20">
      <c r="B48" s="350"/>
      <c r="C48" s="42" t="s">
        <v>233</v>
      </c>
      <c r="D48" s="354"/>
      <c r="E48" s="44" t="s">
        <v>186</v>
      </c>
      <c r="F48" s="44"/>
      <c r="G48" s="44"/>
      <c r="H48" s="44"/>
      <c r="I48" s="44"/>
      <c r="J48" s="44"/>
      <c r="K48" s="44"/>
      <c r="L48" s="44"/>
      <c r="M48" s="44"/>
      <c r="N48" s="44"/>
    </row>
    <row r="49" spans="2:20">
      <c r="B49" s="350"/>
      <c r="C49" s="46" t="s">
        <v>234</v>
      </c>
      <c r="D49" s="354"/>
      <c r="E49" s="43" t="s">
        <v>249</v>
      </c>
      <c r="F49" s="44"/>
      <c r="G49" s="43"/>
      <c r="H49" s="43"/>
      <c r="I49" s="43"/>
      <c r="J49" s="43"/>
      <c r="K49" s="43"/>
      <c r="L49" s="43"/>
      <c r="M49" s="43"/>
      <c r="N49" s="43"/>
    </row>
    <row r="50" spans="2:20">
      <c r="B50" s="350"/>
      <c r="C50" s="42" t="s">
        <v>235</v>
      </c>
      <c r="D50" s="354"/>
      <c r="E50" s="44" t="s">
        <v>187</v>
      </c>
      <c r="F50" s="44"/>
      <c r="G50" s="44"/>
      <c r="H50" s="44"/>
      <c r="I50" s="44"/>
      <c r="J50" s="44"/>
      <c r="K50" s="44"/>
      <c r="L50" s="44"/>
      <c r="M50" s="44"/>
      <c r="N50" s="44"/>
    </row>
    <row r="51" spans="2:20">
      <c r="B51" s="350"/>
      <c r="C51" s="42" t="s">
        <v>381</v>
      </c>
      <c r="D51" s="354"/>
      <c r="E51" s="44" t="s">
        <v>382</v>
      </c>
      <c r="F51" s="44"/>
      <c r="G51" s="44"/>
      <c r="H51" s="44"/>
      <c r="I51" s="44"/>
      <c r="J51" s="44"/>
      <c r="K51" s="44"/>
      <c r="L51" s="44"/>
      <c r="M51" s="44"/>
      <c r="N51" s="44"/>
    </row>
    <row r="52" spans="2:20">
      <c r="B52" s="351" t="s">
        <v>236</v>
      </c>
      <c r="C52" s="47" t="s">
        <v>237</v>
      </c>
      <c r="D52" s="354" t="s">
        <v>188</v>
      </c>
      <c r="E52" s="44" t="s">
        <v>189</v>
      </c>
      <c r="F52" s="44"/>
      <c r="G52" s="44"/>
      <c r="H52" s="44"/>
      <c r="I52" s="44"/>
      <c r="J52" s="44"/>
      <c r="K52" s="44"/>
      <c r="L52" s="44"/>
      <c r="M52" s="44"/>
      <c r="N52" s="44"/>
    </row>
    <row r="53" spans="2:20">
      <c r="B53" s="351"/>
      <c r="C53" s="47" t="s">
        <v>238</v>
      </c>
      <c r="D53" s="354"/>
      <c r="E53" s="44" t="s">
        <v>190</v>
      </c>
      <c r="F53" s="44"/>
      <c r="G53" s="44"/>
      <c r="H53" s="44"/>
      <c r="I53" s="44"/>
      <c r="J53" s="44"/>
      <c r="K53" s="44"/>
      <c r="L53" s="44"/>
      <c r="M53" s="44"/>
      <c r="N53" s="44"/>
    </row>
    <row r="54" spans="2:20">
      <c r="B54" s="351"/>
      <c r="C54" s="47" t="s">
        <v>239</v>
      </c>
      <c r="D54" s="354"/>
      <c r="E54" s="44" t="s">
        <v>376</v>
      </c>
      <c r="F54" s="44"/>
      <c r="G54" s="44"/>
      <c r="H54" s="44"/>
      <c r="I54" s="44"/>
      <c r="J54" s="44"/>
      <c r="K54" s="43"/>
      <c r="L54" s="44"/>
      <c r="M54" s="44"/>
      <c r="N54" s="44"/>
    </row>
    <row r="55" spans="2:20">
      <c r="B55" s="351"/>
      <c r="C55" s="47" t="s">
        <v>377</v>
      </c>
      <c r="D55" s="354"/>
      <c r="E55" s="47" t="s">
        <v>379</v>
      </c>
      <c r="F55" s="44"/>
      <c r="G55" s="44"/>
      <c r="H55" s="44"/>
      <c r="I55" s="44"/>
      <c r="J55" s="44"/>
      <c r="K55" s="43"/>
      <c r="L55" s="44"/>
      <c r="M55" s="44"/>
      <c r="N55" s="44"/>
    </row>
    <row r="56" spans="2:20">
      <c r="B56" s="351"/>
      <c r="C56" s="47" t="s">
        <v>80</v>
      </c>
      <c r="D56" s="354"/>
      <c r="E56" s="44" t="s">
        <v>191</v>
      </c>
      <c r="F56" s="44"/>
      <c r="G56" s="43"/>
      <c r="H56" s="48"/>
      <c r="I56" s="48"/>
      <c r="J56" s="48"/>
      <c r="K56" s="48"/>
      <c r="L56" s="48"/>
      <c r="M56" s="48"/>
      <c r="N56" s="43"/>
    </row>
    <row r="57" spans="2:20">
      <c r="B57" s="351"/>
      <c r="C57" s="47" t="s">
        <v>240</v>
      </c>
      <c r="D57" s="354"/>
      <c r="E57" s="44" t="s">
        <v>192</v>
      </c>
      <c r="F57" s="44"/>
      <c r="G57" s="44"/>
      <c r="H57" s="44"/>
      <c r="I57" s="44"/>
      <c r="J57" s="48"/>
      <c r="K57" s="43"/>
      <c r="L57" s="44"/>
      <c r="M57" s="44"/>
      <c r="N57" s="44"/>
    </row>
    <row r="58" spans="2:20">
      <c r="B58" s="351"/>
      <c r="C58" s="47" t="s">
        <v>378</v>
      </c>
      <c r="D58" s="354"/>
      <c r="E58" s="44" t="s">
        <v>380</v>
      </c>
      <c r="F58" s="44"/>
      <c r="G58" s="44"/>
      <c r="H58" s="44"/>
      <c r="I58" s="44"/>
      <c r="J58" s="48"/>
      <c r="K58" s="43"/>
      <c r="L58" s="44"/>
      <c r="M58" s="44"/>
      <c r="N58" s="44"/>
    </row>
    <row r="59" spans="2:20">
      <c r="B59" s="351"/>
      <c r="C59" s="47" t="s">
        <v>241</v>
      </c>
      <c r="D59" s="354"/>
      <c r="E59" s="44" t="s">
        <v>193</v>
      </c>
      <c r="F59" s="44"/>
      <c r="G59" s="44"/>
      <c r="H59" s="44"/>
      <c r="I59" s="44"/>
      <c r="J59" s="44"/>
      <c r="K59" s="44"/>
      <c r="L59" s="48"/>
      <c r="M59" s="44"/>
      <c r="N59" s="44"/>
    </row>
    <row r="60" spans="2:20">
      <c r="B60" s="38" t="s">
        <v>335</v>
      </c>
      <c r="D60" s="38" t="s">
        <v>334</v>
      </c>
    </row>
    <row r="62" spans="2:20">
      <c r="B62" s="349" t="s">
        <v>255</v>
      </c>
      <c r="C62" s="349"/>
      <c r="D62" s="349"/>
      <c r="E62" s="349"/>
      <c r="F62" s="349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49"/>
      <c r="R62" s="349"/>
      <c r="S62" s="349"/>
      <c r="T62" s="349"/>
    </row>
    <row r="66" spans="2:22">
      <c r="B66" s="38" t="s">
        <v>373</v>
      </c>
    </row>
    <row r="67" spans="2:22">
      <c r="B67" s="38" t="s">
        <v>374</v>
      </c>
      <c r="M67" s="38" t="s">
        <v>340</v>
      </c>
      <c r="O67" s="38" t="s">
        <v>383</v>
      </c>
    </row>
    <row r="68" spans="2:22">
      <c r="D68" s="49"/>
      <c r="E68" s="50"/>
      <c r="F68" s="49"/>
      <c r="G68" s="50"/>
      <c r="H68" s="49"/>
      <c r="I68" s="50"/>
      <c r="J68" s="49"/>
      <c r="K68" s="50"/>
      <c r="L68" s="49"/>
      <c r="M68" s="50" t="s">
        <v>339</v>
      </c>
      <c r="N68" s="49"/>
      <c r="O68" s="50" t="s">
        <v>384</v>
      </c>
      <c r="P68" s="49"/>
      <c r="Q68" s="50"/>
      <c r="R68" s="49"/>
      <c r="S68" s="50"/>
      <c r="T68" s="49"/>
    </row>
    <row r="69" spans="2:22">
      <c r="C69" s="31">
        <v>2006</v>
      </c>
      <c r="D69" s="31"/>
      <c r="E69" s="31">
        <v>2007</v>
      </c>
      <c r="F69" s="31"/>
      <c r="G69" s="31">
        <v>2008</v>
      </c>
      <c r="H69" s="31"/>
      <c r="I69" s="31">
        <v>2009</v>
      </c>
      <c r="J69" s="31"/>
      <c r="K69" s="31">
        <v>2010</v>
      </c>
      <c r="L69" s="31"/>
      <c r="M69" s="31">
        <v>2011</v>
      </c>
      <c r="N69" s="31"/>
      <c r="O69" s="31">
        <v>2012</v>
      </c>
      <c r="P69" s="31"/>
      <c r="Q69" s="31">
        <v>2013</v>
      </c>
      <c r="R69" s="31"/>
      <c r="S69" s="31">
        <v>2014</v>
      </c>
      <c r="T69" s="31"/>
      <c r="U69" s="38">
        <v>2015</v>
      </c>
    </row>
    <row r="70" spans="2:22">
      <c r="B70" s="32" t="s">
        <v>127</v>
      </c>
      <c r="C70" s="33" t="s">
        <v>266</v>
      </c>
      <c r="D70" s="33" t="s">
        <v>150</v>
      </c>
      <c r="E70" s="33" t="s">
        <v>266</v>
      </c>
      <c r="F70" s="33" t="s">
        <v>150</v>
      </c>
      <c r="G70" s="33" t="s">
        <v>266</v>
      </c>
      <c r="H70" s="33" t="s">
        <v>150</v>
      </c>
      <c r="I70" s="33" t="s">
        <v>266</v>
      </c>
      <c r="J70" s="33" t="s">
        <v>150</v>
      </c>
      <c r="K70" s="33" t="s">
        <v>266</v>
      </c>
      <c r="L70" s="33" t="s">
        <v>150</v>
      </c>
      <c r="M70" s="33" t="s">
        <v>266</v>
      </c>
      <c r="N70" s="33" t="s">
        <v>150</v>
      </c>
      <c r="O70" s="33" t="s">
        <v>266</v>
      </c>
      <c r="P70" s="33" t="s">
        <v>150</v>
      </c>
      <c r="Q70" s="33" t="s">
        <v>266</v>
      </c>
      <c r="R70" s="33" t="s">
        <v>150</v>
      </c>
      <c r="S70" s="33" t="s">
        <v>266</v>
      </c>
      <c r="T70" s="33" t="s">
        <v>150</v>
      </c>
      <c r="U70" s="33" t="s">
        <v>266</v>
      </c>
      <c r="V70" s="21" t="s">
        <v>150</v>
      </c>
    </row>
    <row r="71" spans="2:22">
      <c r="B71" s="32" t="s">
        <v>256</v>
      </c>
      <c r="C71" s="33" t="s">
        <v>266</v>
      </c>
      <c r="D71" s="33" t="s">
        <v>164</v>
      </c>
      <c r="E71" s="33" t="s">
        <v>266</v>
      </c>
      <c r="F71" s="33" t="s">
        <v>164</v>
      </c>
      <c r="G71" s="33" t="s">
        <v>266</v>
      </c>
      <c r="H71" s="33" t="s">
        <v>164</v>
      </c>
      <c r="I71" s="33" t="s">
        <v>266</v>
      </c>
      <c r="J71" s="33" t="s">
        <v>164</v>
      </c>
      <c r="K71" s="33" t="s">
        <v>266</v>
      </c>
      <c r="L71" s="33" t="s">
        <v>164</v>
      </c>
      <c r="M71" s="33" t="s">
        <v>266</v>
      </c>
      <c r="N71" s="33" t="s">
        <v>164</v>
      </c>
      <c r="O71" s="33" t="s">
        <v>266</v>
      </c>
      <c r="P71" s="33" t="s">
        <v>164</v>
      </c>
      <c r="Q71" s="33" t="s">
        <v>266</v>
      </c>
      <c r="R71" s="33" t="s">
        <v>164</v>
      </c>
      <c r="S71" s="33" t="s">
        <v>266</v>
      </c>
      <c r="T71" s="33" t="s">
        <v>164</v>
      </c>
      <c r="U71" s="33" t="s">
        <v>266</v>
      </c>
      <c r="V71" s="21" t="s">
        <v>164</v>
      </c>
    </row>
    <row r="72" spans="2:22">
      <c r="B72" s="34" t="s">
        <v>128</v>
      </c>
      <c r="C72" s="50" t="s">
        <v>1</v>
      </c>
      <c r="D72" s="51"/>
      <c r="E72" s="52"/>
      <c r="F72" s="51"/>
      <c r="G72" s="52"/>
      <c r="H72" s="51"/>
      <c r="I72" s="52"/>
      <c r="J72" s="51"/>
      <c r="K72" s="52"/>
      <c r="L72" s="51"/>
      <c r="M72" s="52"/>
      <c r="N72" s="51"/>
      <c r="O72" s="52"/>
      <c r="P72" s="51"/>
      <c r="Q72" s="52"/>
      <c r="R72" s="51"/>
      <c r="S72" s="52"/>
      <c r="T72" s="51"/>
    </row>
    <row r="73" spans="2:22">
      <c r="B73" s="34" t="s">
        <v>2</v>
      </c>
      <c r="C73" s="50" t="s">
        <v>165</v>
      </c>
      <c r="D73" s="49"/>
      <c r="E73" s="50"/>
      <c r="F73" s="49"/>
      <c r="G73" s="50"/>
      <c r="H73" s="49"/>
      <c r="I73" s="50"/>
      <c r="J73" s="49"/>
      <c r="K73" s="50"/>
      <c r="L73" s="49"/>
      <c r="M73" s="50"/>
      <c r="N73" s="49"/>
      <c r="O73" s="50"/>
      <c r="P73" s="49"/>
      <c r="Q73" s="50"/>
      <c r="R73" s="49"/>
      <c r="S73" s="50"/>
      <c r="T73" s="49"/>
    </row>
    <row r="74" spans="2:22">
      <c r="B74" s="35" t="s">
        <v>3</v>
      </c>
      <c r="C74" s="50" t="s">
        <v>69</v>
      </c>
      <c r="D74" s="49"/>
      <c r="E74" s="50"/>
      <c r="F74" s="49"/>
      <c r="G74" s="50"/>
      <c r="H74" s="49"/>
      <c r="I74" s="50"/>
      <c r="J74" s="49"/>
      <c r="K74" s="50"/>
      <c r="L74" s="49"/>
      <c r="M74" s="50"/>
      <c r="N74" s="49"/>
      <c r="O74" s="50"/>
      <c r="P74" s="49"/>
      <c r="Q74" s="50"/>
      <c r="R74" s="49"/>
      <c r="S74" s="50"/>
      <c r="T74" s="49"/>
    </row>
    <row r="75" spans="2:22">
      <c r="B75" s="34" t="s">
        <v>5</v>
      </c>
      <c r="C75" s="50" t="s">
        <v>257</v>
      </c>
      <c r="D75" s="49"/>
      <c r="E75" s="50"/>
      <c r="F75" s="49"/>
      <c r="G75" s="50"/>
      <c r="H75" s="49"/>
      <c r="I75" s="50"/>
      <c r="J75" s="49"/>
      <c r="K75" s="50"/>
      <c r="L75" s="49"/>
      <c r="M75" s="50"/>
      <c r="N75" s="49"/>
      <c r="O75" s="50"/>
      <c r="P75" s="49"/>
      <c r="Q75" s="50"/>
      <c r="R75" s="49"/>
      <c r="S75" s="50"/>
      <c r="T75" s="49"/>
    </row>
    <row r="76" spans="2:22">
      <c r="B76" s="34" t="s">
        <v>7</v>
      </c>
      <c r="C76" s="53" t="s">
        <v>8</v>
      </c>
      <c r="D76" s="49"/>
      <c r="E76" s="50"/>
      <c r="F76" s="49"/>
      <c r="G76" s="50"/>
      <c r="H76" s="49"/>
      <c r="I76" s="50"/>
      <c r="J76" s="49"/>
      <c r="K76" s="50"/>
      <c r="L76" s="49"/>
      <c r="M76" s="50"/>
      <c r="N76" s="49"/>
      <c r="O76" s="50"/>
      <c r="P76" s="49"/>
      <c r="Q76" s="50"/>
      <c r="R76" s="49"/>
      <c r="S76" s="50"/>
      <c r="T76" s="49"/>
    </row>
    <row r="77" spans="2:22">
      <c r="B77" s="34" t="s">
        <v>9</v>
      </c>
      <c r="C77" s="53" t="s">
        <v>10</v>
      </c>
      <c r="D77" s="51"/>
      <c r="E77" s="52"/>
      <c r="F77" s="51"/>
      <c r="G77" s="52"/>
      <c r="H77" s="51"/>
      <c r="I77" s="52"/>
      <c r="J77" s="51"/>
      <c r="K77" s="52"/>
      <c r="L77" s="51"/>
      <c r="M77" s="52"/>
      <c r="N77" s="51"/>
      <c r="O77" s="52"/>
      <c r="P77" s="51"/>
      <c r="Q77" s="52"/>
      <c r="R77" s="51"/>
      <c r="S77" s="52"/>
      <c r="T77" s="51"/>
    </row>
    <row r="78" spans="2:22">
      <c r="B78" s="34" t="s">
        <v>12</v>
      </c>
      <c r="C78" s="53" t="s">
        <v>13</v>
      </c>
      <c r="D78" s="51"/>
      <c r="E78" s="50"/>
      <c r="F78" s="51"/>
      <c r="G78" s="50"/>
      <c r="H78" s="51"/>
      <c r="I78" s="50"/>
      <c r="J78" s="51"/>
      <c r="K78" s="50"/>
      <c r="L78" s="51"/>
      <c r="M78" s="50"/>
      <c r="N78" s="51"/>
      <c r="O78" s="50"/>
      <c r="P78" s="51"/>
      <c r="Q78" s="50"/>
      <c r="R78" s="51"/>
      <c r="S78" s="50"/>
      <c r="T78" s="51"/>
    </row>
    <row r="79" spans="2:22">
      <c r="B79" s="34" t="s">
        <v>14</v>
      </c>
      <c r="C79" s="53" t="s">
        <v>15</v>
      </c>
      <c r="D79" s="51"/>
      <c r="E79" s="50"/>
      <c r="F79" s="51"/>
      <c r="G79" s="50"/>
      <c r="H79" s="51"/>
      <c r="I79" s="50"/>
      <c r="J79" s="51"/>
      <c r="K79" s="50"/>
      <c r="L79" s="51"/>
      <c r="M79" s="50"/>
      <c r="N79" s="51"/>
      <c r="O79" s="50"/>
      <c r="P79" s="51"/>
      <c r="Q79" s="50"/>
      <c r="R79" s="51"/>
      <c r="S79" s="50"/>
      <c r="T79" s="51"/>
    </row>
    <row r="80" spans="2:22">
      <c r="B80" s="34" t="s">
        <v>17</v>
      </c>
      <c r="C80" s="53" t="s">
        <v>18</v>
      </c>
      <c r="D80" s="51"/>
      <c r="E80" s="50"/>
      <c r="F80" s="51"/>
      <c r="G80" s="50"/>
      <c r="H80" s="51"/>
      <c r="I80" s="50"/>
      <c r="J80" s="51"/>
      <c r="K80" s="50"/>
      <c r="L80" s="51"/>
      <c r="M80" s="50"/>
      <c r="N80" s="51"/>
      <c r="O80" s="50"/>
      <c r="P80" s="51"/>
      <c r="Q80" s="50"/>
      <c r="R80" s="51"/>
      <c r="S80" s="50"/>
      <c r="T80" s="51"/>
    </row>
    <row r="81" spans="2:20">
      <c r="B81" s="34" t="s">
        <v>19</v>
      </c>
      <c r="C81" s="53" t="s">
        <v>20</v>
      </c>
      <c r="D81" s="51"/>
      <c r="E81" s="50"/>
      <c r="F81" s="51"/>
      <c r="G81" s="50"/>
      <c r="H81" s="51"/>
      <c r="I81" s="50"/>
      <c r="J81" s="51"/>
      <c r="K81" s="50"/>
      <c r="L81" s="51"/>
      <c r="M81" s="50"/>
      <c r="N81" s="51"/>
      <c r="O81" s="50"/>
      <c r="P81" s="51"/>
      <c r="Q81" s="50"/>
      <c r="R81" s="51"/>
      <c r="S81" s="50"/>
      <c r="T81" s="51"/>
    </row>
    <row r="82" spans="2:20">
      <c r="B82" s="34" t="s">
        <v>21</v>
      </c>
      <c r="C82" s="53" t="s">
        <v>22</v>
      </c>
      <c r="D82" s="51"/>
      <c r="E82" s="52"/>
      <c r="F82" s="51"/>
      <c r="G82" s="52"/>
      <c r="H82" s="51"/>
      <c r="I82" s="52"/>
      <c r="J82" s="51"/>
      <c r="K82" s="52"/>
      <c r="L82" s="51"/>
      <c r="M82" s="52"/>
      <c r="N82" s="51"/>
      <c r="O82" s="52"/>
      <c r="P82" s="51"/>
      <c r="Q82" s="52"/>
      <c r="R82" s="51"/>
      <c r="S82" s="52"/>
      <c r="T82" s="51"/>
    </row>
    <row r="83" spans="2:20">
      <c r="B83" s="34" t="s">
        <v>23</v>
      </c>
      <c r="C83" s="53" t="s">
        <v>24</v>
      </c>
      <c r="D83" s="51"/>
      <c r="E83" s="50"/>
      <c r="F83" s="51"/>
      <c r="G83" s="50"/>
      <c r="H83" s="51"/>
      <c r="I83" s="50"/>
      <c r="J83" s="51"/>
      <c r="K83" s="50"/>
      <c r="L83" s="51"/>
      <c r="M83" s="50"/>
      <c r="N83" s="51"/>
      <c r="O83" s="50"/>
      <c r="P83" s="51"/>
      <c r="Q83" s="50"/>
      <c r="R83" s="51"/>
      <c r="S83" s="50"/>
      <c r="T83" s="51"/>
    </row>
    <row r="84" spans="2:20">
      <c r="B84" s="34" t="s">
        <v>25</v>
      </c>
      <c r="C84" s="53" t="s">
        <v>26</v>
      </c>
      <c r="D84" s="51"/>
      <c r="E84" s="50"/>
      <c r="F84" s="51"/>
      <c r="G84" s="50"/>
      <c r="H84" s="51"/>
      <c r="I84" s="50"/>
      <c r="J84" s="51"/>
      <c r="K84" s="50"/>
      <c r="L84" s="51"/>
      <c r="M84" s="50"/>
      <c r="N84" s="51"/>
      <c r="O84" s="50"/>
      <c r="P84" s="51"/>
      <c r="Q84" s="50"/>
      <c r="R84" s="51"/>
      <c r="S84" s="50"/>
      <c r="T84" s="51"/>
    </row>
    <row r="85" spans="2:20">
      <c r="B85" s="34" t="s">
        <v>27</v>
      </c>
      <c r="C85" s="53" t="s">
        <v>28</v>
      </c>
      <c r="D85" s="51"/>
      <c r="E85" s="50"/>
      <c r="F85" s="51"/>
      <c r="G85" s="50"/>
      <c r="H85" s="51"/>
      <c r="I85" s="50"/>
      <c r="J85" s="51"/>
      <c r="K85" s="50"/>
      <c r="L85" s="51"/>
      <c r="M85" s="50"/>
      <c r="N85" s="51"/>
      <c r="O85" s="50"/>
      <c r="P85" s="51"/>
      <c r="Q85" s="50"/>
      <c r="R85" s="51"/>
      <c r="S85" s="50"/>
      <c r="T85" s="51"/>
    </row>
    <row r="86" spans="2:20">
      <c r="B86" s="34" t="s">
        <v>29</v>
      </c>
      <c r="C86" s="53" t="s">
        <v>30</v>
      </c>
      <c r="D86" s="51"/>
      <c r="E86" s="50"/>
      <c r="F86" s="51"/>
      <c r="G86" s="50"/>
      <c r="H86" s="51"/>
      <c r="I86" s="50"/>
      <c r="J86" s="51"/>
      <c r="K86" s="50"/>
      <c r="L86" s="51"/>
      <c r="M86" s="50"/>
      <c r="N86" s="51"/>
      <c r="O86" s="50"/>
      <c r="P86" s="51"/>
      <c r="Q86" s="50"/>
      <c r="R86" s="51"/>
      <c r="S86" s="50"/>
      <c r="T86" s="51"/>
    </row>
    <row r="87" spans="2:20">
      <c r="B87" s="34" t="s">
        <v>31</v>
      </c>
      <c r="C87" s="53" t="s">
        <v>173</v>
      </c>
      <c r="D87" s="51"/>
      <c r="E87" s="50"/>
      <c r="F87" s="51"/>
      <c r="G87" s="50"/>
      <c r="H87" s="51"/>
      <c r="I87" s="50"/>
      <c r="J87" s="51"/>
      <c r="K87" s="50"/>
      <c r="L87" s="51"/>
      <c r="M87" s="50"/>
      <c r="N87" s="51"/>
      <c r="O87" s="50"/>
      <c r="P87" s="51"/>
      <c r="Q87" s="50"/>
      <c r="R87" s="51"/>
      <c r="S87" s="50"/>
      <c r="T87" s="51"/>
    </row>
    <row r="88" spans="2:20">
      <c r="B88" s="34" t="s">
        <v>32</v>
      </c>
      <c r="C88" s="39" t="s">
        <v>33</v>
      </c>
      <c r="D88" s="51"/>
      <c r="E88" s="50"/>
      <c r="F88" s="51"/>
      <c r="G88" s="50"/>
      <c r="H88" s="51"/>
      <c r="I88" s="50"/>
      <c r="J88" s="51"/>
      <c r="K88" s="50"/>
      <c r="L88" s="51"/>
      <c r="M88" s="50"/>
      <c r="N88" s="51"/>
      <c r="O88" s="50"/>
      <c r="P88" s="51"/>
      <c r="Q88" s="50"/>
      <c r="R88" s="51"/>
      <c r="S88" s="50"/>
      <c r="T88" s="51"/>
    </row>
    <row r="89" spans="2:20">
      <c r="B89" s="34" t="s">
        <v>34</v>
      </c>
      <c r="C89" s="39" t="s">
        <v>35</v>
      </c>
      <c r="D89" s="51"/>
      <c r="E89" s="52"/>
      <c r="F89" s="51"/>
      <c r="G89" s="52"/>
      <c r="H89" s="51"/>
      <c r="I89" s="52"/>
      <c r="J89" s="51"/>
      <c r="K89" s="52"/>
      <c r="L89" s="51"/>
      <c r="M89" s="52"/>
      <c r="N89" s="51"/>
      <c r="O89" s="52"/>
      <c r="P89" s="51"/>
      <c r="Q89" s="52"/>
      <c r="R89" s="51"/>
      <c r="S89" s="52"/>
      <c r="T89" s="51"/>
    </row>
    <row r="90" spans="2:20">
      <c r="B90" s="34" t="s">
        <v>37</v>
      </c>
      <c r="C90" s="39" t="s">
        <v>38</v>
      </c>
      <c r="D90" s="51"/>
      <c r="E90" s="50"/>
      <c r="F90" s="51"/>
      <c r="G90" s="50"/>
      <c r="H90" s="51"/>
      <c r="I90" s="50"/>
      <c r="J90" s="51"/>
      <c r="K90" s="50"/>
      <c r="L90" s="51"/>
      <c r="M90" s="50"/>
      <c r="N90" s="51"/>
      <c r="O90" s="50"/>
      <c r="P90" s="51"/>
      <c r="Q90" s="50"/>
      <c r="R90" s="51"/>
      <c r="S90" s="50"/>
      <c r="T90" s="51"/>
    </row>
    <row r="91" spans="2:20">
      <c r="B91" s="34" t="s">
        <v>39</v>
      </c>
      <c r="C91" s="39" t="s">
        <v>166</v>
      </c>
      <c r="D91" s="51"/>
      <c r="E91" s="50"/>
      <c r="F91" s="51"/>
      <c r="G91" s="50"/>
      <c r="H91" s="51"/>
      <c r="I91" s="50"/>
      <c r="J91" s="51"/>
      <c r="K91" s="50"/>
      <c r="L91" s="51"/>
      <c r="M91" s="50"/>
      <c r="N91" s="51"/>
      <c r="O91" s="50"/>
      <c r="P91" s="51"/>
      <c r="Q91" s="50"/>
      <c r="R91" s="51"/>
      <c r="S91" s="50"/>
      <c r="T91" s="51"/>
    </row>
    <row r="92" spans="2:20">
      <c r="B92" s="34" t="s">
        <v>40</v>
      </c>
      <c r="C92" s="39" t="s">
        <v>41</v>
      </c>
      <c r="D92" s="51"/>
      <c r="E92" s="50"/>
      <c r="F92" s="51"/>
      <c r="G92" s="50"/>
      <c r="H92" s="51"/>
      <c r="I92" s="50"/>
      <c r="J92" s="51"/>
      <c r="K92" s="50"/>
      <c r="L92" s="51"/>
      <c r="M92" s="50"/>
      <c r="N92" s="51"/>
      <c r="O92" s="50"/>
      <c r="P92" s="51"/>
      <c r="Q92" s="50"/>
      <c r="R92" s="51"/>
      <c r="S92" s="50"/>
      <c r="T92" s="51"/>
    </row>
    <row r="93" spans="2:20">
      <c r="B93" s="34" t="s">
        <v>42</v>
      </c>
      <c r="C93" s="39" t="s">
        <v>43</v>
      </c>
      <c r="D93" s="51"/>
      <c r="E93" s="50"/>
      <c r="F93" s="51"/>
      <c r="G93" s="50"/>
      <c r="H93" s="51"/>
      <c r="I93" s="50"/>
      <c r="J93" s="51"/>
      <c r="K93" s="50"/>
      <c r="L93" s="51"/>
      <c r="M93" s="50"/>
      <c r="N93" s="51"/>
      <c r="O93" s="50"/>
      <c r="P93" s="51"/>
      <c r="Q93" s="50"/>
      <c r="R93" s="51"/>
      <c r="S93" s="50"/>
      <c r="T93" s="51"/>
    </row>
    <row r="94" spans="2:20">
      <c r="B94" s="34" t="s">
        <v>45</v>
      </c>
      <c r="C94" s="39" t="s">
        <v>46</v>
      </c>
      <c r="D94" s="51"/>
      <c r="E94" s="52"/>
      <c r="F94" s="51"/>
      <c r="G94" s="52"/>
      <c r="H94" s="51"/>
      <c r="I94" s="52"/>
      <c r="J94" s="51"/>
      <c r="K94" s="52"/>
      <c r="L94" s="51"/>
      <c r="M94" s="52"/>
      <c r="N94" s="51"/>
      <c r="O94" s="52"/>
      <c r="P94" s="51"/>
      <c r="Q94" s="52"/>
      <c r="R94" s="51"/>
      <c r="S94" s="52"/>
      <c r="T94" s="51"/>
    </row>
    <row r="95" spans="2:20">
      <c r="B95" s="34" t="s">
        <v>47</v>
      </c>
      <c r="C95" s="39" t="s">
        <v>48</v>
      </c>
      <c r="D95" s="51"/>
      <c r="E95" s="52"/>
      <c r="F95" s="51"/>
      <c r="G95" s="52"/>
      <c r="H95" s="51"/>
      <c r="I95" s="52"/>
      <c r="J95" s="51"/>
      <c r="K95" s="52"/>
      <c r="L95" s="51"/>
      <c r="M95" s="52"/>
      <c r="N95" s="51"/>
      <c r="O95" s="52"/>
      <c r="P95" s="51"/>
      <c r="Q95" s="52"/>
      <c r="R95" s="51"/>
      <c r="S95" s="52"/>
      <c r="T95" s="51"/>
    </row>
    <row r="96" spans="2:20">
      <c r="B96" s="34" t="s">
        <v>50</v>
      </c>
      <c r="C96" s="39" t="s">
        <v>167</v>
      </c>
      <c r="D96" s="51"/>
      <c r="E96" s="52"/>
      <c r="F96" s="51"/>
      <c r="G96" s="52"/>
      <c r="H96" s="51"/>
      <c r="I96" s="52"/>
      <c r="J96" s="51"/>
      <c r="K96" s="52"/>
      <c r="L96" s="51"/>
      <c r="M96" s="52"/>
      <c r="N96" s="51"/>
      <c r="O96" s="52"/>
      <c r="P96" s="51"/>
      <c r="Q96" s="52"/>
      <c r="R96" s="51"/>
      <c r="S96" s="52"/>
      <c r="T96" s="51"/>
    </row>
    <row r="97" spans="2:20">
      <c r="B97" s="34" t="s">
        <v>51</v>
      </c>
      <c r="C97" s="39" t="s">
        <v>52</v>
      </c>
      <c r="D97" s="49"/>
      <c r="E97" s="50"/>
      <c r="F97" s="49"/>
      <c r="G97" s="50"/>
      <c r="H97" s="49"/>
      <c r="I97" s="50"/>
      <c r="J97" s="49"/>
      <c r="K97" s="50"/>
      <c r="L97" s="49"/>
      <c r="M97" s="50"/>
      <c r="N97" s="49"/>
      <c r="O97" s="50"/>
      <c r="P97" s="49"/>
      <c r="Q97" s="50"/>
      <c r="R97" s="49"/>
      <c r="S97" s="50"/>
      <c r="T97" s="49"/>
    </row>
    <row r="98" spans="2:20">
      <c r="B98" s="34" t="s">
        <v>53</v>
      </c>
      <c r="C98" s="39" t="s">
        <v>54</v>
      </c>
      <c r="D98" s="49"/>
      <c r="E98" s="50"/>
      <c r="F98" s="49"/>
      <c r="G98" s="50"/>
      <c r="H98" s="49"/>
      <c r="I98" s="50"/>
      <c r="J98" s="49"/>
      <c r="K98" s="50"/>
      <c r="L98" s="49"/>
      <c r="M98" s="50"/>
      <c r="N98" s="49"/>
      <c r="O98" s="50"/>
      <c r="P98" s="49"/>
      <c r="Q98" s="50"/>
      <c r="R98" s="49"/>
      <c r="S98" s="50"/>
      <c r="T98" s="49"/>
    </row>
    <row r="99" spans="2:20">
      <c r="B99" s="34" t="s">
        <v>55</v>
      </c>
      <c r="C99" s="39" t="s">
        <v>56</v>
      </c>
      <c r="D99" s="49"/>
      <c r="E99" s="50"/>
      <c r="F99" s="49"/>
      <c r="G99" s="50"/>
      <c r="H99" s="49"/>
      <c r="I99" s="50"/>
      <c r="J99" s="49"/>
      <c r="K99" s="50"/>
      <c r="L99" s="49"/>
      <c r="M99" s="50"/>
      <c r="N99" s="49"/>
      <c r="O99" s="50"/>
      <c r="P99" s="49"/>
      <c r="Q99" s="50"/>
      <c r="R99" s="49"/>
      <c r="S99" s="50"/>
      <c r="T99" s="49"/>
    </row>
    <row r="100" spans="2:20">
      <c r="B100" s="34" t="s">
        <v>57</v>
      </c>
      <c r="C100" s="39" t="s">
        <v>58</v>
      </c>
      <c r="D100" s="49"/>
      <c r="E100" s="50"/>
      <c r="F100" s="49"/>
      <c r="G100" s="50"/>
      <c r="H100" s="49"/>
      <c r="I100" s="50"/>
      <c r="J100" s="49"/>
      <c r="K100" s="50"/>
      <c r="L100" s="49"/>
      <c r="M100" s="50"/>
      <c r="N100" s="49"/>
      <c r="O100" s="50"/>
      <c r="P100" s="49"/>
      <c r="Q100" s="50"/>
      <c r="R100" s="49"/>
      <c r="S100" s="50"/>
      <c r="T100" s="49"/>
    </row>
    <row r="101" spans="2:20">
      <c r="B101" s="34" t="s">
        <v>59</v>
      </c>
      <c r="C101" s="39" t="s">
        <v>60</v>
      </c>
      <c r="D101" s="49"/>
      <c r="E101" s="50"/>
      <c r="F101" s="49"/>
      <c r="G101" s="50"/>
      <c r="H101" s="49"/>
      <c r="I101" s="50"/>
      <c r="J101" s="49"/>
      <c r="K101" s="50"/>
      <c r="L101" s="49"/>
      <c r="M101" s="50"/>
      <c r="N101" s="49"/>
      <c r="O101" s="50"/>
      <c r="P101" s="49"/>
      <c r="Q101" s="50"/>
      <c r="R101" s="49"/>
      <c r="S101" s="50"/>
      <c r="T101" s="49"/>
    </row>
    <row r="102" spans="2:20">
      <c r="B102" s="34" t="s">
        <v>53</v>
      </c>
      <c r="C102" s="39" t="s">
        <v>54</v>
      </c>
      <c r="D102" s="49"/>
      <c r="E102" s="50"/>
      <c r="F102" s="49"/>
      <c r="G102" s="50"/>
      <c r="H102" s="49"/>
      <c r="I102" s="50"/>
      <c r="J102" s="49"/>
      <c r="K102" s="50"/>
      <c r="L102" s="49"/>
      <c r="M102" s="50"/>
      <c r="N102" s="49"/>
      <c r="O102" s="50"/>
      <c r="P102" s="49"/>
      <c r="Q102" s="50"/>
      <c r="R102" s="49"/>
      <c r="S102" s="50"/>
      <c r="T102" s="49"/>
    </row>
    <row r="103" spans="2:20">
      <c r="B103" s="34" t="s">
        <v>402</v>
      </c>
      <c r="C103" s="39" t="s">
        <v>403</v>
      </c>
      <c r="D103" s="49"/>
      <c r="E103" s="50"/>
      <c r="F103" s="49"/>
      <c r="G103" s="50"/>
      <c r="H103" s="49"/>
      <c r="I103" s="50"/>
      <c r="J103" s="49"/>
      <c r="K103" s="50"/>
      <c r="L103" s="49"/>
      <c r="M103" s="50"/>
      <c r="N103" s="49"/>
      <c r="O103" s="50"/>
      <c r="P103" s="49"/>
      <c r="Q103" s="50"/>
      <c r="R103" s="49"/>
      <c r="S103" s="50"/>
      <c r="T103" s="49"/>
    </row>
    <row r="104" spans="2:20">
      <c r="B104" s="34" t="s">
        <v>62</v>
      </c>
      <c r="C104" s="39" t="s">
        <v>342</v>
      </c>
      <c r="D104" s="49"/>
      <c r="E104" s="50"/>
      <c r="F104" s="49"/>
      <c r="G104" s="50"/>
      <c r="H104" s="49"/>
      <c r="I104" s="50"/>
      <c r="J104" s="49"/>
      <c r="K104" s="50"/>
      <c r="L104" s="49"/>
      <c r="M104" s="50"/>
      <c r="N104" s="49"/>
      <c r="O104" s="50"/>
      <c r="P104" s="49"/>
      <c r="Q104" s="50"/>
      <c r="R104" s="49"/>
      <c r="S104" s="50"/>
      <c r="T104" s="49"/>
    </row>
    <row r="105" spans="2:20">
      <c r="B105" s="34" t="s">
        <v>126</v>
      </c>
      <c r="C105" s="39" t="s">
        <v>168</v>
      </c>
      <c r="D105" s="49"/>
      <c r="E105" s="50"/>
      <c r="F105" s="49"/>
      <c r="G105" s="50"/>
      <c r="H105" s="49"/>
      <c r="I105" s="50"/>
      <c r="J105" s="49"/>
      <c r="K105" s="50"/>
      <c r="L105" s="49"/>
      <c r="M105" s="50"/>
      <c r="N105" s="49"/>
      <c r="O105" s="50"/>
      <c r="P105" s="49"/>
      <c r="Q105" s="50"/>
      <c r="R105" s="49"/>
      <c r="S105" s="50"/>
      <c r="T105" s="49"/>
    </row>
    <row r="106" spans="2:20">
      <c r="B106" s="36" t="s">
        <v>63</v>
      </c>
      <c r="C106" s="39" t="s">
        <v>343</v>
      </c>
      <c r="D106" s="49"/>
      <c r="E106" s="50"/>
      <c r="F106" s="49"/>
      <c r="G106" s="50"/>
      <c r="H106" s="49"/>
      <c r="I106" s="50"/>
      <c r="J106" s="49"/>
      <c r="K106" s="50"/>
      <c r="L106" s="49"/>
      <c r="M106" s="50"/>
      <c r="N106" s="49"/>
      <c r="O106" s="50"/>
      <c r="P106" s="49"/>
      <c r="Q106" s="50"/>
      <c r="R106" s="49"/>
      <c r="S106" s="50"/>
      <c r="T106" s="49"/>
    </row>
    <row r="107" spans="2:20">
      <c r="B107" s="36" t="s">
        <v>64</v>
      </c>
      <c r="C107" s="39" t="s">
        <v>65</v>
      </c>
      <c r="D107" s="49"/>
      <c r="E107" s="50"/>
      <c r="F107" s="49"/>
      <c r="G107" s="50"/>
      <c r="H107" s="49"/>
      <c r="I107" s="50"/>
      <c r="J107" s="49"/>
      <c r="K107" s="50"/>
      <c r="L107" s="49"/>
      <c r="M107" s="50"/>
      <c r="N107" s="49"/>
      <c r="O107" s="50"/>
      <c r="P107" s="49"/>
      <c r="Q107" s="50"/>
      <c r="R107" s="49"/>
      <c r="S107" s="50"/>
      <c r="T107" s="49"/>
    </row>
    <row r="108" spans="2:20">
      <c r="B108" s="36" t="s">
        <v>66</v>
      </c>
      <c r="C108" s="39" t="s">
        <v>67</v>
      </c>
      <c r="D108" s="49"/>
      <c r="E108" s="50"/>
      <c r="F108" s="49"/>
      <c r="G108" s="50"/>
      <c r="H108" s="49"/>
      <c r="I108" s="50"/>
      <c r="J108" s="49"/>
      <c r="K108" s="50"/>
      <c r="L108" s="49"/>
      <c r="M108" s="50"/>
      <c r="N108" s="49"/>
      <c r="O108" s="50"/>
      <c r="P108" s="49"/>
      <c r="Q108" s="50"/>
      <c r="R108" s="49"/>
      <c r="S108" s="50"/>
      <c r="T108" s="49"/>
    </row>
    <row r="109" spans="2:20">
      <c r="B109" s="36" t="s">
        <v>68</v>
      </c>
      <c r="C109" s="39" t="s">
        <v>69</v>
      </c>
      <c r="D109" s="49"/>
      <c r="E109" s="50"/>
      <c r="F109" s="49"/>
      <c r="G109" s="50"/>
      <c r="H109" s="49"/>
      <c r="I109" s="50"/>
      <c r="J109" s="49"/>
      <c r="K109" s="50"/>
      <c r="L109" s="49"/>
      <c r="M109" s="50"/>
      <c r="N109" s="49"/>
      <c r="O109" s="50"/>
      <c r="P109" s="49"/>
      <c r="Q109" s="50"/>
      <c r="R109" s="49"/>
      <c r="S109" s="50"/>
      <c r="T109" s="49"/>
    </row>
    <row r="110" spans="2:20">
      <c r="B110" s="36" t="s">
        <v>70</v>
      </c>
      <c r="C110" s="39" t="s">
        <v>71</v>
      </c>
      <c r="D110" s="49"/>
      <c r="E110" s="50"/>
      <c r="F110" s="49"/>
      <c r="G110" s="50"/>
      <c r="H110" s="49"/>
      <c r="I110" s="50"/>
      <c r="J110" s="49"/>
      <c r="K110" s="50"/>
      <c r="L110" s="49"/>
      <c r="M110" s="50"/>
      <c r="N110" s="49"/>
      <c r="O110" s="50"/>
      <c r="P110" s="49"/>
      <c r="Q110" s="50"/>
      <c r="R110" s="49"/>
      <c r="S110" s="50"/>
      <c r="T110" s="49"/>
    </row>
    <row r="111" spans="2:20">
      <c r="B111" s="36" t="s">
        <v>72</v>
      </c>
      <c r="C111" s="39" t="s">
        <v>73</v>
      </c>
      <c r="D111" s="49"/>
      <c r="E111" s="50"/>
      <c r="F111" s="49"/>
      <c r="G111" s="50"/>
      <c r="H111" s="49"/>
      <c r="I111" s="50"/>
      <c r="J111" s="49"/>
      <c r="K111" s="50"/>
      <c r="L111" s="49"/>
      <c r="M111" s="50"/>
      <c r="N111" s="49"/>
      <c r="O111" s="50"/>
      <c r="P111" s="49"/>
      <c r="Q111" s="50"/>
      <c r="R111" s="49"/>
      <c r="S111" s="50"/>
      <c r="T111" s="49"/>
    </row>
    <row r="112" spans="2:20">
      <c r="B112" s="36" t="s">
        <v>129</v>
      </c>
      <c r="C112" s="39" t="s">
        <v>177</v>
      </c>
      <c r="D112" s="51"/>
      <c r="E112" s="52"/>
      <c r="F112" s="51"/>
      <c r="G112" s="52"/>
      <c r="H112" s="51"/>
      <c r="I112" s="52"/>
      <c r="J112" s="51"/>
      <c r="K112" s="52"/>
      <c r="L112" s="51"/>
      <c r="M112" s="52"/>
      <c r="N112" s="51"/>
      <c r="O112" s="52"/>
      <c r="P112" s="51"/>
      <c r="Q112" s="52"/>
      <c r="R112" s="51"/>
      <c r="S112" s="52"/>
      <c r="T112" s="51"/>
    </row>
    <row r="113" spans="2:20">
      <c r="B113" s="36" t="s">
        <v>75</v>
      </c>
      <c r="C113" s="39" t="s">
        <v>76</v>
      </c>
      <c r="D113" s="49"/>
      <c r="E113" s="50"/>
      <c r="F113" s="49"/>
      <c r="G113" s="50"/>
      <c r="H113" s="49"/>
      <c r="I113" s="50"/>
      <c r="J113" s="49"/>
      <c r="K113" s="50"/>
      <c r="L113" s="49"/>
      <c r="M113" s="50"/>
      <c r="N113" s="49"/>
      <c r="O113" s="50"/>
      <c r="P113" s="49"/>
      <c r="Q113" s="50"/>
      <c r="R113" s="49"/>
      <c r="S113" s="50"/>
      <c r="T113" s="49"/>
    </row>
    <row r="114" spans="2:20">
      <c r="B114" s="36" t="s">
        <v>77</v>
      </c>
      <c r="C114" s="39" t="s">
        <v>78</v>
      </c>
      <c r="D114" s="49"/>
      <c r="E114" s="50"/>
      <c r="F114" s="49"/>
      <c r="G114" s="50"/>
      <c r="H114" s="49"/>
      <c r="I114" s="50"/>
      <c r="J114" s="49"/>
      <c r="K114" s="50"/>
      <c r="L114" s="49"/>
      <c r="M114" s="50"/>
      <c r="N114" s="49"/>
      <c r="O114" s="50"/>
      <c r="P114" s="49"/>
      <c r="Q114" s="50"/>
      <c r="R114" s="49"/>
      <c r="S114" s="50"/>
      <c r="T114" s="49"/>
    </row>
    <row r="115" spans="2:20">
      <c r="B115" s="36" t="s">
        <v>79</v>
      </c>
      <c r="C115" s="39" t="s">
        <v>151</v>
      </c>
      <c r="D115" s="49"/>
      <c r="E115" s="50"/>
      <c r="F115" s="49"/>
      <c r="G115" s="50"/>
      <c r="H115" s="49"/>
      <c r="I115" s="50"/>
      <c r="J115" s="49"/>
      <c r="K115" s="50"/>
      <c r="L115" s="49"/>
      <c r="M115" s="50"/>
      <c r="N115" s="49"/>
      <c r="O115" s="50"/>
      <c r="P115" s="49"/>
      <c r="Q115" s="50"/>
      <c r="R115" s="49"/>
      <c r="S115" s="50"/>
      <c r="T115" s="49"/>
    </row>
    <row r="116" spans="2:20">
      <c r="B116" s="36" t="s">
        <v>80</v>
      </c>
      <c r="C116" s="39" t="s">
        <v>81</v>
      </c>
      <c r="D116" s="49"/>
      <c r="E116" s="50"/>
      <c r="F116" s="49"/>
      <c r="G116" s="50"/>
      <c r="H116" s="49"/>
      <c r="I116" s="50"/>
      <c r="J116" s="49"/>
      <c r="K116" s="50"/>
      <c r="L116" s="49"/>
      <c r="M116" s="50"/>
      <c r="N116" s="49"/>
      <c r="O116" s="50"/>
      <c r="P116" s="49"/>
      <c r="Q116" s="50"/>
      <c r="R116" s="49"/>
      <c r="S116" s="50"/>
      <c r="T116" s="49"/>
    </row>
    <row r="117" spans="2:20">
      <c r="B117" s="36" t="s">
        <v>82</v>
      </c>
      <c r="C117" s="39" t="s">
        <v>83</v>
      </c>
      <c r="D117" s="49"/>
      <c r="E117" s="50"/>
      <c r="F117" s="49"/>
      <c r="G117" s="50"/>
      <c r="H117" s="49"/>
      <c r="I117" s="50"/>
      <c r="J117" s="49"/>
      <c r="K117" s="50"/>
      <c r="L117" s="49"/>
      <c r="M117" s="50"/>
      <c r="N117" s="49"/>
      <c r="O117" s="50"/>
      <c r="P117" s="49"/>
      <c r="Q117" s="50"/>
      <c r="R117" s="49"/>
      <c r="S117" s="50"/>
      <c r="T117" s="49"/>
    </row>
    <row r="118" spans="2:20">
      <c r="B118" s="36" t="s">
        <v>84</v>
      </c>
      <c r="C118" s="39" t="s">
        <v>85</v>
      </c>
      <c r="D118" s="51"/>
      <c r="E118" s="52"/>
      <c r="F118" s="51"/>
      <c r="G118" s="52"/>
      <c r="H118" s="51"/>
      <c r="I118" s="52"/>
      <c r="J118" s="51"/>
      <c r="K118" s="52"/>
      <c r="L118" s="51"/>
      <c r="M118" s="52"/>
      <c r="N118" s="51"/>
      <c r="O118" s="52"/>
      <c r="P118" s="51"/>
      <c r="Q118" s="52"/>
      <c r="R118" s="51"/>
      <c r="S118" s="52"/>
      <c r="T118" s="51"/>
    </row>
    <row r="119" spans="2:20">
      <c r="B119" s="36" t="s">
        <v>86</v>
      </c>
      <c r="C119" s="39" t="s">
        <v>344</v>
      </c>
      <c r="D119" s="49"/>
      <c r="E119" s="50"/>
      <c r="F119" s="49"/>
      <c r="G119" s="50"/>
      <c r="H119" s="49"/>
      <c r="I119" s="50"/>
      <c r="J119" s="49"/>
      <c r="K119" s="50"/>
      <c r="L119" s="49"/>
      <c r="M119" s="50"/>
      <c r="N119" s="49"/>
      <c r="O119" s="50"/>
      <c r="P119" s="49"/>
      <c r="Q119" s="50"/>
      <c r="R119" s="49"/>
      <c r="S119" s="50"/>
      <c r="T119" s="49"/>
    </row>
    <row r="120" spans="2:20">
      <c r="B120" s="36" t="s">
        <v>130</v>
      </c>
      <c r="C120" s="39" t="s">
        <v>178</v>
      </c>
      <c r="D120" s="49"/>
      <c r="E120" s="50"/>
      <c r="F120" s="49"/>
      <c r="G120" s="50"/>
      <c r="H120" s="49"/>
      <c r="I120" s="50"/>
      <c r="J120" s="49"/>
      <c r="K120" s="50"/>
      <c r="L120" s="49"/>
      <c r="M120" s="50"/>
      <c r="N120" s="49"/>
      <c r="O120" s="50"/>
      <c r="P120" s="49"/>
      <c r="Q120" s="50"/>
      <c r="R120" s="49"/>
      <c r="S120" s="50"/>
      <c r="T120" s="49"/>
    </row>
    <row r="121" spans="2:20">
      <c r="B121" s="36" t="s">
        <v>87</v>
      </c>
      <c r="C121" s="39" t="s">
        <v>88</v>
      </c>
      <c r="D121" s="49"/>
      <c r="E121" s="50"/>
      <c r="F121" s="49"/>
      <c r="G121" s="50"/>
      <c r="H121" s="49"/>
      <c r="I121" s="50"/>
      <c r="J121" s="49"/>
      <c r="K121" s="50"/>
      <c r="L121" s="49"/>
      <c r="M121" s="50"/>
      <c r="N121" s="49"/>
      <c r="O121" s="50"/>
      <c r="P121" s="49"/>
      <c r="Q121" s="50"/>
      <c r="R121" s="49"/>
      <c r="S121" s="50"/>
      <c r="T121" s="49"/>
    </row>
    <row r="122" spans="2:20">
      <c r="B122" s="36" t="s">
        <v>89</v>
      </c>
      <c r="C122" s="39" t="s">
        <v>90</v>
      </c>
      <c r="D122" s="49"/>
      <c r="E122" s="50"/>
      <c r="F122" s="49"/>
      <c r="G122" s="50"/>
      <c r="H122" s="49"/>
      <c r="I122" s="50"/>
      <c r="J122" s="49"/>
      <c r="K122" s="50"/>
      <c r="L122" s="49"/>
      <c r="M122" s="50"/>
      <c r="N122" s="49"/>
      <c r="O122" s="50"/>
      <c r="P122" s="49"/>
      <c r="Q122" s="50"/>
      <c r="R122" s="49"/>
      <c r="S122" s="50"/>
      <c r="T122" s="49"/>
    </row>
    <row r="123" spans="2:20">
      <c r="B123" s="36" t="s">
        <v>91</v>
      </c>
      <c r="C123" s="39" t="s">
        <v>92</v>
      </c>
      <c r="D123" s="49"/>
      <c r="E123" s="50"/>
      <c r="F123" s="49"/>
      <c r="G123" s="50"/>
      <c r="H123" s="49"/>
      <c r="I123" s="50"/>
      <c r="J123" s="49"/>
      <c r="K123" s="50"/>
      <c r="L123" s="49"/>
      <c r="M123" s="50"/>
      <c r="N123" s="49"/>
      <c r="O123" s="50"/>
      <c r="P123" s="49"/>
      <c r="Q123" s="50"/>
      <c r="R123" s="49"/>
      <c r="S123" s="50"/>
      <c r="T123" s="49"/>
    </row>
    <row r="124" spans="2:20">
      <c r="B124" s="36" t="s">
        <v>93</v>
      </c>
      <c r="C124" s="39" t="s">
        <v>94</v>
      </c>
      <c r="D124" s="51"/>
      <c r="E124" s="52"/>
      <c r="F124" s="51"/>
      <c r="G124" s="52"/>
      <c r="H124" s="51"/>
      <c r="I124" s="52"/>
      <c r="J124" s="51"/>
      <c r="K124" s="52"/>
      <c r="L124" s="51"/>
      <c r="M124" s="52"/>
      <c r="N124" s="51"/>
      <c r="O124" s="52"/>
      <c r="P124" s="51"/>
      <c r="Q124" s="52"/>
      <c r="R124" s="51"/>
      <c r="S124" s="52"/>
      <c r="T124" s="51"/>
    </row>
    <row r="125" spans="2:20">
      <c r="B125" s="36" t="s">
        <v>95</v>
      </c>
      <c r="C125" s="39" t="s">
        <v>96</v>
      </c>
      <c r="D125" s="51"/>
      <c r="E125" s="52"/>
      <c r="F125" s="51"/>
      <c r="G125" s="52"/>
      <c r="H125" s="51"/>
      <c r="I125" s="52"/>
      <c r="J125" s="51"/>
      <c r="K125" s="52"/>
      <c r="L125" s="51"/>
      <c r="M125" s="52"/>
      <c r="N125" s="51"/>
      <c r="O125" s="52"/>
      <c r="P125" s="51"/>
      <c r="Q125" s="52"/>
      <c r="R125" s="51"/>
      <c r="S125" s="52"/>
      <c r="T125" s="51"/>
    </row>
    <row r="126" spans="2:20">
      <c r="B126" s="36" t="s">
        <v>97</v>
      </c>
      <c r="C126" s="39" t="s">
        <v>98</v>
      </c>
      <c r="D126" s="51"/>
      <c r="E126" s="52"/>
      <c r="F126" s="51"/>
      <c r="G126" s="52"/>
      <c r="H126" s="51"/>
      <c r="I126" s="52"/>
      <c r="J126" s="51"/>
      <c r="K126" s="52"/>
      <c r="L126" s="51"/>
      <c r="M126" s="52"/>
      <c r="N126" s="51"/>
      <c r="O126" s="52"/>
      <c r="P126" s="51"/>
      <c r="Q126" s="52"/>
      <c r="R126" s="51"/>
      <c r="S126" s="52"/>
      <c r="T126" s="51"/>
    </row>
    <row r="127" spans="2:20">
      <c r="B127" s="36" t="s">
        <v>100</v>
      </c>
      <c r="C127" s="39" t="s">
        <v>101</v>
      </c>
      <c r="D127" s="51"/>
      <c r="E127" s="52"/>
      <c r="F127" s="51"/>
      <c r="G127" s="52"/>
      <c r="H127" s="51"/>
      <c r="I127" s="52"/>
      <c r="J127" s="51"/>
      <c r="K127" s="52"/>
      <c r="L127" s="51"/>
      <c r="M127" s="52"/>
      <c r="N127" s="51"/>
      <c r="O127" s="52"/>
      <c r="P127" s="51"/>
      <c r="Q127" s="52"/>
      <c r="R127" s="51"/>
      <c r="S127" s="52"/>
      <c r="T127" s="51"/>
    </row>
    <row r="128" spans="2:20">
      <c r="B128" s="36" t="s">
        <v>102</v>
      </c>
      <c r="C128" s="39" t="s">
        <v>103</v>
      </c>
      <c r="D128" s="51"/>
      <c r="E128" s="52"/>
      <c r="F128" s="51"/>
      <c r="G128" s="52"/>
      <c r="H128" s="51"/>
      <c r="I128" s="52"/>
      <c r="J128" s="51"/>
      <c r="K128" s="52"/>
      <c r="L128" s="51"/>
      <c r="M128" s="52"/>
      <c r="N128" s="51"/>
      <c r="O128" s="52"/>
      <c r="P128" s="51"/>
      <c r="Q128" s="52"/>
      <c r="R128" s="51"/>
      <c r="S128" s="52"/>
      <c r="T128" s="51"/>
    </row>
    <row r="129" spans="2:20">
      <c r="B129" s="36" t="s">
        <v>104</v>
      </c>
      <c r="C129" s="39" t="s">
        <v>105</v>
      </c>
      <c r="D129" s="51"/>
      <c r="E129" s="52"/>
      <c r="F129" s="51"/>
      <c r="G129" s="52"/>
      <c r="H129" s="51"/>
      <c r="I129" s="52"/>
      <c r="J129" s="51"/>
      <c r="K129" s="52"/>
      <c r="L129" s="51"/>
      <c r="M129" s="52"/>
      <c r="N129" s="51"/>
      <c r="O129" s="52"/>
      <c r="P129" s="51"/>
      <c r="Q129" s="52"/>
      <c r="R129" s="51"/>
      <c r="S129" s="52"/>
      <c r="T129" s="51"/>
    </row>
    <row r="130" spans="2:20">
      <c r="B130" s="36" t="s">
        <v>106</v>
      </c>
      <c r="C130" s="39" t="s">
        <v>107</v>
      </c>
      <c r="D130" s="51"/>
      <c r="E130" s="52"/>
      <c r="F130" s="51"/>
      <c r="G130" s="52"/>
      <c r="H130" s="51"/>
      <c r="I130" s="52"/>
      <c r="J130" s="51"/>
      <c r="K130" s="52"/>
      <c r="L130" s="51"/>
      <c r="M130" s="52"/>
      <c r="N130" s="51"/>
      <c r="O130" s="52"/>
      <c r="P130" s="51"/>
      <c r="Q130" s="52"/>
      <c r="R130" s="51"/>
      <c r="S130" s="52"/>
      <c r="T130" s="51"/>
    </row>
    <row r="131" spans="2:20">
      <c r="B131" s="36" t="s">
        <v>108</v>
      </c>
      <c r="C131" s="39" t="s">
        <v>171</v>
      </c>
      <c r="D131" s="51"/>
      <c r="E131" s="52"/>
      <c r="F131" s="51"/>
      <c r="G131" s="52"/>
      <c r="H131" s="51"/>
      <c r="I131" s="52"/>
      <c r="J131" s="51"/>
      <c r="K131" s="52"/>
      <c r="L131" s="51"/>
      <c r="M131" s="52"/>
      <c r="N131" s="51"/>
      <c r="O131" s="52"/>
      <c r="P131" s="51"/>
      <c r="Q131" s="52"/>
      <c r="R131" s="51"/>
      <c r="S131" s="52"/>
      <c r="T131" s="51"/>
    </row>
    <row r="132" spans="2:20">
      <c r="B132" s="36" t="s">
        <v>109</v>
      </c>
      <c r="C132" s="39" t="s">
        <v>172</v>
      </c>
      <c r="D132" s="49"/>
      <c r="E132" s="50"/>
      <c r="F132" s="49"/>
      <c r="G132" s="50"/>
      <c r="H132" s="49"/>
      <c r="I132" s="50"/>
      <c r="J132" s="49"/>
      <c r="K132" s="50"/>
      <c r="L132" s="49"/>
      <c r="M132" s="50"/>
      <c r="N132" s="49"/>
      <c r="O132" s="50"/>
      <c r="P132" s="49"/>
      <c r="Q132" s="50"/>
      <c r="R132" s="49"/>
      <c r="S132" s="50"/>
      <c r="T132" s="49"/>
    </row>
    <row r="133" spans="2:20">
      <c r="B133" s="36" t="s">
        <v>131</v>
      </c>
      <c r="C133" s="39" t="s">
        <v>174</v>
      </c>
      <c r="D133" s="49"/>
      <c r="E133" s="50"/>
      <c r="F133" s="49"/>
      <c r="G133" s="50"/>
      <c r="H133" s="49"/>
      <c r="I133" s="50"/>
      <c r="J133" s="49"/>
      <c r="K133" s="50"/>
      <c r="L133" s="49"/>
      <c r="M133" s="50"/>
      <c r="N133" s="49"/>
      <c r="O133" s="50"/>
      <c r="P133" s="49"/>
      <c r="Q133" s="50"/>
      <c r="R133" s="49"/>
      <c r="S133" s="50"/>
      <c r="T133" s="49"/>
    </row>
    <row r="134" spans="2:20">
      <c r="B134" s="36" t="s">
        <v>111</v>
      </c>
      <c r="C134" s="39" t="s">
        <v>112</v>
      </c>
      <c r="D134" s="49"/>
      <c r="E134" s="50"/>
      <c r="F134" s="49"/>
      <c r="G134" s="50"/>
      <c r="H134" s="49"/>
      <c r="I134" s="50"/>
      <c r="J134" s="49"/>
      <c r="K134" s="50"/>
      <c r="L134" s="49"/>
      <c r="M134" s="50"/>
      <c r="N134" s="49"/>
      <c r="O134" s="50"/>
      <c r="P134" s="49"/>
      <c r="Q134" s="50"/>
      <c r="R134" s="49"/>
      <c r="S134" s="50"/>
      <c r="T134" s="49"/>
    </row>
    <row r="135" spans="2:20">
      <c r="B135" s="36" t="s">
        <v>118</v>
      </c>
      <c r="C135" s="39" t="s">
        <v>119</v>
      </c>
      <c r="D135" s="49"/>
      <c r="E135" s="50"/>
      <c r="F135" s="49"/>
      <c r="G135" s="50"/>
      <c r="H135" s="49"/>
      <c r="I135" s="50"/>
      <c r="J135" s="49"/>
      <c r="K135" s="50"/>
      <c r="L135" s="49"/>
      <c r="M135" s="50"/>
      <c r="N135" s="49"/>
      <c r="O135" s="50"/>
      <c r="P135" s="49"/>
      <c r="Q135" s="50"/>
      <c r="R135" s="49"/>
      <c r="S135" s="50"/>
      <c r="T135" s="49"/>
    </row>
    <row r="136" spans="2:20">
      <c r="B136" s="36" t="s">
        <v>152</v>
      </c>
      <c r="C136" s="39" t="s">
        <v>175</v>
      </c>
      <c r="D136" s="51"/>
      <c r="E136" s="52"/>
      <c r="F136" s="51"/>
      <c r="G136" s="52"/>
      <c r="H136" s="51"/>
      <c r="I136" s="52"/>
      <c r="J136" s="51"/>
      <c r="K136" s="52"/>
      <c r="L136" s="51"/>
      <c r="M136" s="52"/>
      <c r="N136" s="51"/>
      <c r="O136" s="52"/>
      <c r="P136" s="51"/>
      <c r="Q136" s="52"/>
      <c r="R136" s="51"/>
      <c r="S136" s="52"/>
      <c r="T136" s="51"/>
    </row>
    <row r="137" spans="2:20">
      <c r="B137" s="36" t="s">
        <v>132</v>
      </c>
      <c r="C137" s="39" t="s">
        <v>120</v>
      </c>
      <c r="D137" s="51"/>
      <c r="E137" s="52"/>
      <c r="F137" s="51"/>
      <c r="G137" s="52"/>
      <c r="H137" s="51"/>
      <c r="I137" s="52"/>
      <c r="J137" s="51"/>
      <c r="K137" s="52"/>
      <c r="L137" s="51"/>
      <c r="M137" s="52"/>
      <c r="N137" s="51"/>
      <c r="O137" s="52"/>
      <c r="P137" s="51"/>
      <c r="Q137" s="52"/>
      <c r="R137" s="51"/>
      <c r="S137" s="52"/>
      <c r="T137" s="51"/>
    </row>
    <row r="138" spans="2:20">
      <c r="B138" s="36" t="s">
        <v>133</v>
      </c>
      <c r="C138" s="39" t="s">
        <v>176</v>
      </c>
      <c r="D138" s="49"/>
      <c r="E138" s="50"/>
      <c r="F138" s="49"/>
      <c r="G138" s="50"/>
      <c r="H138" s="49"/>
      <c r="I138" s="50"/>
      <c r="J138" s="49"/>
      <c r="K138" s="50"/>
      <c r="L138" s="49"/>
      <c r="M138" s="50"/>
      <c r="N138" s="49"/>
      <c r="O138" s="50"/>
      <c r="P138" s="49"/>
      <c r="Q138" s="50"/>
      <c r="R138" s="49"/>
      <c r="S138" s="50"/>
      <c r="T138" s="49"/>
    </row>
    <row r="139" spans="2:20">
      <c r="B139" s="36" t="s">
        <v>0</v>
      </c>
      <c r="C139" s="39" t="s">
        <v>134</v>
      </c>
      <c r="D139" s="49"/>
      <c r="E139" s="50"/>
      <c r="F139" s="49"/>
      <c r="G139" s="50"/>
      <c r="H139" s="49"/>
      <c r="I139" s="50"/>
      <c r="J139" s="49"/>
      <c r="K139" s="50"/>
      <c r="L139" s="49"/>
      <c r="M139" s="50"/>
      <c r="N139" s="49"/>
      <c r="O139" s="50"/>
      <c r="P139" s="49"/>
      <c r="Q139" s="50"/>
      <c r="R139" s="49"/>
      <c r="S139" s="50"/>
      <c r="T139" s="49"/>
    </row>
    <row r="140" spans="2:20">
      <c r="B140" s="36" t="s">
        <v>135</v>
      </c>
      <c r="C140" s="39" t="s">
        <v>136</v>
      </c>
      <c r="D140" s="49"/>
      <c r="E140" s="50"/>
      <c r="F140" s="49"/>
      <c r="G140" s="50"/>
      <c r="H140" s="49"/>
      <c r="I140" s="50"/>
      <c r="J140" s="49"/>
      <c r="K140" s="50"/>
      <c r="L140" s="49"/>
      <c r="M140" s="50"/>
      <c r="N140" s="49"/>
      <c r="O140" s="50"/>
      <c r="P140" s="49"/>
      <c r="Q140" s="50"/>
      <c r="R140" s="49"/>
      <c r="S140" s="50"/>
      <c r="T140" s="49"/>
    </row>
    <row r="141" spans="2:20">
      <c r="B141" s="36" t="s">
        <v>137</v>
      </c>
      <c r="C141" s="39" t="s">
        <v>138</v>
      </c>
      <c r="D141" s="49"/>
      <c r="E141" s="50"/>
      <c r="F141" s="49"/>
      <c r="G141" s="50"/>
      <c r="H141" s="49"/>
      <c r="I141" s="50"/>
      <c r="J141" s="49"/>
      <c r="K141" s="50"/>
      <c r="L141" s="49"/>
      <c r="M141" s="50"/>
      <c r="N141" s="49"/>
      <c r="O141" s="50"/>
      <c r="P141" s="49"/>
      <c r="Q141" s="50"/>
      <c r="R141" s="49"/>
      <c r="S141" s="50"/>
      <c r="T141" s="49"/>
    </row>
    <row r="142" spans="2:20">
      <c r="B142" s="36" t="s">
        <v>116</v>
      </c>
      <c r="C142" s="39" t="s">
        <v>139</v>
      </c>
    </row>
    <row r="143" spans="2:20">
      <c r="B143" s="36" t="s">
        <v>113</v>
      </c>
      <c r="C143" s="39" t="s">
        <v>140</v>
      </c>
    </row>
    <row r="144" spans="2:20">
      <c r="B144" s="36" t="s">
        <v>141</v>
      </c>
      <c r="C144" s="39" t="s">
        <v>142</v>
      </c>
    </row>
    <row r="145" spans="2:22">
      <c r="B145" s="36" t="s">
        <v>121</v>
      </c>
      <c r="C145" s="39" t="s">
        <v>143</v>
      </c>
    </row>
    <row r="146" spans="2:22">
      <c r="B146" s="36" t="s">
        <v>144</v>
      </c>
      <c r="C146" s="39" t="s">
        <v>145</v>
      </c>
    </row>
    <row r="147" spans="2:22">
      <c r="B147" s="36" t="s">
        <v>122</v>
      </c>
      <c r="C147" s="39" t="s">
        <v>146</v>
      </c>
    </row>
    <row r="148" spans="2:22">
      <c r="B148" s="36" t="s">
        <v>123</v>
      </c>
      <c r="C148" s="39" t="s">
        <v>147</v>
      </c>
    </row>
    <row r="149" spans="2:22">
      <c r="B149" s="36" t="s">
        <v>331</v>
      </c>
      <c r="C149" s="39" t="s">
        <v>148</v>
      </c>
    </row>
    <row r="150" spans="2:22">
      <c r="B150" s="36" t="s">
        <v>125</v>
      </c>
      <c r="C150" s="39" t="s">
        <v>149</v>
      </c>
    </row>
    <row r="151" spans="2:22">
      <c r="B151" s="38" t="s">
        <v>269</v>
      </c>
      <c r="C151" s="38" t="s">
        <v>270</v>
      </c>
    </row>
    <row r="154" spans="2:22">
      <c r="B154" s="349" t="s">
        <v>259</v>
      </c>
      <c r="C154" s="349"/>
      <c r="D154" s="349"/>
      <c r="E154" s="349"/>
      <c r="F154" s="349"/>
      <c r="G154" s="349"/>
      <c r="H154" s="349"/>
      <c r="I154" s="349"/>
      <c r="J154" s="349"/>
      <c r="K154" s="349"/>
      <c r="L154" s="349"/>
      <c r="M154" s="349"/>
      <c r="N154" s="349"/>
      <c r="O154" s="349"/>
      <c r="P154" s="349"/>
      <c r="Q154" s="349"/>
      <c r="R154" s="349"/>
      <c r="S154" s="349"/>
      <c r="T154" s="349"/>
    </row>
    <row r="158" spans="2:22">
      <c r="C158" s="38">
        <v>2006</v>
      </c>
      <c r="E158" s="38">
        <v>2007</v>
      </c>
      <c r="G158" s="38">
        <v>2008</v>
      </c>
      <c r="I158" s="38">
        <v>2009</v>
      </c>
      <c r="K158" s="38">
        <v>2010</v>
      </c>
      <c r="M158" s="38">
        <v>2011</v>
      </c>
      <c r="O158" s="38">
        <v>2012</v>
      </c>
      <c r="Q158" s="38">
        <v>2013</v>
      </c>
      <c r="S158" s="38">
        <v>2014</v>
      </c>
      <c r="U158" s="38">
        <v>2015</v>
      </c>
    </row>
    <row r="159" spans="2:22">
      <c r="B159" s="38" t="s">
        <v>262</v>
      </c>
      <c r="C159" s="38" t="s">
        <v>266</v>
      </c>
      <c r="D159" s="38" t="s">
        <v>153</v>
      </c>
      <c r="E159" s="38" t="s">
        <v>266</v>
      </c>
      <c r="F159" s="38" t="s">
        <v>153</v>
      </c>
      <c r="G159" s="38" t="s">
        <v>266</v>
      </c>
      <c r="H159" s="38" t="s">
        <v>153</v>
      </c>
      <c r="I159" s="38" t="s">
        <v>266</v>
      </c>
      <c r="J159" s="38" t="s">
        <v>153</v>
      </c>
      <c r="K159" s="38" t="s">
        <v>266</v>
      </c>
      <c r="L159" s="38" t="s">
        <v>153</v>
      </c>
      <c r="M159" s="38" t="s">
        <v>266</v>
      </c>
      <c r="N159" s="38" t="s">
        <v>153</v>
      </c>
      <c r="O159" s="38" t="s">
        <v>266</v>
      </c>
      <c r="P159" s="38" t="s">
        <v>153</v>
      </c>
      <c r="Q159" s="38" t="s">
        <v>266</v>
      </c>
      <c r="R159" s="38" t="s">
        <v>153</v>
      </c>
      <c r="S159" s="38" t="s">
        <v>266</v>
      </c>
      <c r="T159" s="38" t="s">
        <v>153</v>
      </c>
      <c r="U159" s="38" t="s">
        <v>266</v>
      </c>
      <c r="V159" s="19" t="s">
        <v>153</v>
      </c>
    </row>
    <row r="160" spans="2:22">
      <c r="B160" s="38" t="s">
        <v>261</v>
      </c>
      <c r="C160" s="38" t="s">
        <v>266</v>
      </c>
      <c r="D160" s="38" t="s">
        <v>260</v>
      </c>
      <c r="E160" s="38" t="s">
        <v>266</v>
      </c>
      <c r="F160" s="38" t="s">
        <v>260</v>
      </c>
      <c r="G160" s="38" t="s">
        <v>266</v>
      </c>
      <c r="H160" s="38" t="s">
        <v>260</v>
      </c>
      <c r="I160" s="38" t="s">
        <v>266</v>
      </c>
      <c r="J160" s="38" t="s">
        <v>260</v>
      </c>
      <c r="K160" s="38" t="s">
        <v>266</v>
      </c>
      <c r="L160" s="38" t="s">
        <v>260</v>
      </c>
      <c r="M160" s="38" t="s">
        <v>266</v>
      </c>
      <c r="N160" s="38" t="s">
        <v>260</v>
      </c>
      <c r="O160" s="38" t="s">
        <v>266</v>
      </c>
      <c r="P160" s="38" t="s">
        <v>260</v>
      </c>
      <c r="Q160" s="38" t="s">
        <v>266</v>
      </c>
      <c r="R160" s="38" t="s">
        <v>260</v>
      </c>
      <c r="S160" s="38" t="s">
        <v>266</v>
      </c>
      <c r="T160" s="38" t="s">
        <v>260</v>
      </c>
      <c r="U160" s="38" t="s">
        <v>266</v>
      </c>
      <c r="V160" s="19" t="s">
        <v>260</v>
      </c>
    </row>
    <row r="161" spans="2:3">
      <c r="B161" s="38" t="s">
        <v>264</v>
      </c>
      <c r="C161" s="38" t="s">
        <v>263</v>
      </c>
    </row>
    <row r="162" spans="2:3">
      <c r="B162" s="38" t="s">
        <v>128</v>
      </c>
      <c r="C162" s="38" t="s">
        <v>1</v>
      </c>
    </row>
    <row r="163" spans="2:3">
      <c r="B163" s="38" t="s">
        <v>2</v>
      </c>
      <c r="C163" s="38" t="s">
        <v>165</v>
      </c>
    </row>
    <row r="164" spans="2:3">
      <c r="B164" s="38" t="s">
        <v>3</v>
      </c>
      <c r="C164" s="38" t="s">
        <v>4</v>
      </c>
    </row>
    <row r="165" spans="2:3">
      <c r="B165" s="38" t="s">
        <v>5</v>
      </c>
      <c r="C165" s="38" t="s">
        <v>6</v>
      </c>
    </row>
    <row r="166" spans="2:3">
      <c r="B166" s="38" t="s">
        <v>7</v>
      </c>
      <c r="C166" s="38" t="s">
        <v>8</v>
      </c>
    </row>
    <row r="167" spans="2:3">
      <c r="B167" s="38" t="s">
        <v>9</v>
      </c>
      <c r="C167" s="38" t="s">
        <v>10</v>
      </c>
    </row>
    <row r="168" spans="2:3">
      <c r="B168" s="38" t="s">
        <v>11</v>
      </c>
      <c r="C168" s="38" t="s">
        <v>267</v>
      </c>
    </row>
    <row r="169" spans="2:3">
      <c r="B169" s="38" t="s">
        <v>12</v>
      </c>
      <c r="C169" s="38" t="s">
        <v>13</v>
      </c>
    </row>
    <row r="170" spans="2:3">
      <c r="B170" s="38" t="s">
        <v>14</v>
      </c>
      <c r="C170" s="38" t="s">
        <v>15</v>
      </c>
    </row>
    <row r="171" spans="2:3">
      <c r="B171" s="38" t="s">
        <v>16</v>
      </c>
      <c r="C171" s="38" t="s">
        <v>18</v>
      </c>
    </row>
    <row r="172" spans="2:3">
      <c r="B172" s="38" t="s">
        <v>19</v>
      </c>
      <c r="C172" s="38" t="s">
        <v>20</v>
      </c>
    </row>
    <row r="173" spans="2:3">
      <c r="B173" s="38" t="s">
        <v>21</v>
      </c>
      <c r="C173" s="38" t="s">
        <v>22</v>
      </c>
    </row>
    <row r="174" spans="2:3">
      <c r="B174" s="38" t="s">
        <v>23</v>
      </c>
      <c r="C174" s="38" t="s">
        <v>24</v>
      </c>
    </row>
    <row r="175" spans="2:3">
      <c r="B175" s="38" t="s">
        <v>25</v>
      </c>
      <c r="C175" s="38" t="s">
        <v>26</v>
      </c>
    </row>
    <row r="176" spans="2:3">
      <c r="B176" s="38" t="s">
        <v>27</v>
      </c>
      <c r="C176" s="38" t="s">
        <v>28</v>
      </c>
    </row>
    <row r="177" spans="2:3">
      <c r="B177" s="38" t="s">
        <v>29</v>
      </c>
      <c r="C177" s="38" t="s">
        <v>30</v>
      </c>
    </row>
    <row r="178" spans="2:3">
      <c r="B178" s="38" t="s">
        <v>31</v>
      </c>
      <c r="C178" s="38" t="s">
        <v>173</v>
      </c>
    </row>
    <row r="179" spans="2:3">
      <c r="B179" s="38" t="s">
        <v>32</v>
      </c>
      <c r="C179" s="38" t="s">
        <v>33</v>
      </c>
    </row>
    <row r="180" spans="2:3">
      <c r="B180" s="38" t="s">
        <v>34</v>
      </c>
      <c r="C180" s="38" t="s">
        <v>271</v>
      </c>
    </row>
    <row r="181" spans="2:3">
      <c r="B181" s="38" t="s">
        <v>36</v>
      </c>
      <c r="C181" s="38" t="s">
        <v>276</v>
      </c>
    </row>
    <row r="182" spans="2:3">
      <c r="B182" s="38" t="s">
        <v>37</v>
      </c>
      <c r="C182" s="38" t="s">
        <v>38</v>
      </c>
    </row>
    <row r="183" spans="2:3">
      <c r="B183" s="38" t="s">
        <v>39</v>
      </c>
      <c r="C183" s="38" t="s">
        <v>166</v>
      </c>
    </row>
    <row r="184" spans="2:3">
      <c r="B184" s="38" t="s">
        <v>40</v>
      </c>
      <c r="C184" s="38" t="s">
        <v>41</v>
      </c>
    </row>
    <row r="185" spans="2:3">
      <c r="B185" s="38" t="s">
        <v>42</v>
      </c>
      <c r="C185" s="38" t="s">
        <v>43</v>
      </c>
    </row>
    <row r="186" spans="2:3">
      <c r="B186" s="38" t="s">
        <v>161</v>
      </c>
      <c r="C186" s="38" t="s">
        <v>281</v>
      </c>
    </row>
    <row r="187" spans="2:3">
      <c r="B187" s="38" t="s">
        <v>44</v>
      </c>
      <c r="C187" s="38" t="s">
        <v>280</v>
      </c>
    </row>
    <row r="188" spans="2:3">
      <c r="B188" s="38" t="s">
        <v>45</v>
      </c>
      <c r="C188" s="38" t="s">
        <v>46</v>
      </c>
    </row>
    <row r="189" spans="2:3">
      <c r="B189" s="38" t="s">
        <v>47</v>
      </c>
      <c r="C189" s="38" t="s">
        <v>48</v>
      </c>
    </row>
    <row r="190" spans="2:3">
      <c r="B190" s="38" t="s">
        <v>49</v>
      </c>
      <c r="C190" s="38" t="s">
        <v>272</v>
      </c>
    </row>
    <row r="191" spans="2:3">
      <c r="B191" s="38" t="s">
        <v>50</v>
      </c>
      <c r="C191" s="38" t="s">
        <v>167</v>
      </c>
    </row>
    <row r="192" spans="2:3">
      <c r="B192" s="38" t="s">
        <v>51</v>
      </c>
      <c r="C192" s="38" t="s">
        <v>52</v>
      </c>
    </row>
    <row r="193" spans="2:3">
      <c r="B193" s="38" t="s">
        <v>53</v>
      </c>
      <c r="C193" s="38" t="s">
        <v>54</v>
      </c>
    </row>
    <row r="194" spans="2:3">
      <c r="B194" s="38" t="s">
        <v>55</v>
      </c>
      <c r="C194" s="38" t="s">
        <v>56</v>
      </c>
    </row>
    <row r="195" spans="2:3">
      <c r="B195" s="38" t="s">
        <v>57</v>
      </c>
      <c r="C195" s="38" t="s">
        <v>58</v>
      </c>
    </row>
    <row r="196" spans="2:3">
      <c r="B196" s="38" t="s">
        <v>59</v>
      </c>
      <c r="C196" s="38" t="s">
        <v>60</v>
      </c>
    </row>
    <row r="197" spans="2:3">
      <c r="B197" s="38" t="s">
        <v>53</v>
      </c>
      <c r="C197" s="38" t="s">
        <v>54</v>
      </c>
    </row>
    <row r="198" spans="2:3">
      <c r="B198" s="34" t="s">
        <v>258</v>
      </c>
      <c r="C198" s="38" t="s">
        <v>61</v>
      </c>
    </row>
    <row r="199" spans="2:3">
      <c r="B199" s="38" t="s">
        <v>123</v>
      </c>
      <c r="C199" s="38" t="s">
        <v>147</v>
      </c>
    </row>
    <row r="200" spans="2:3">
      <c r="B200" s="38" t="s">
        <v>62</v>
      </c>
      <c r="C200" s="38" t="s">
        <v>342</v>
      </c>
    </row>
    <row r="201" spans="2:3">
      <c r="B201" s="38" t="s">
        <v>265</v>
      </c>
      <c r="C201" s="38" t="s">
        <v>273</v>
      </c>
    </row>
    <row r="202" spans="2:3">
      <c r="B202" s="38" t="s">
        <v>63</v>
      </c>
      <c r="C202" s="38" t="s">
        <v>343</v>
      </c>
    </row>
    <row r="203" spans="2:3">
      <c r="B203" s="38" t="s">
        <v>64</v>
      </c>
      <c r="C203" s="38" t="s">
        <v>65</v>
      </c>
    </row>
    <row r="204" spans="2:3">
      <c r="B204" s="38" t="s">
        <v>66</v>
      </c>
      <c r="C204" s="38" t="s">
        <v>67</v>
      </c>
    </row>
    <row r="205" spans="2:3">
      <c r="B205" s="38" t="s">
        <v>68</v>
      </c>
      <c r="C205" s="38" t="s">
        <v>69</v>
      </c>
    </row>
    <row r="206" spans="2:3">
      <c r="B206" s="38" t="s">
        <v>70</v>
      </c>
      <c r="C206" s="38" t="s">
        <v>71</v>
      </c>
    </row>
    <row r="207" spans="2:3">
      <c r="B207" s="38" t="s">
        <v>72</v>
      </c>
      <c r="C207" s="38" t="s">
        <v>73</v>
      </c>
    </row>
    <row r="208" spans="2:3">
      <c r="B208" s="38" t="s">
        <v>74</v>
      </c>
      <c r="C208" s="38" t="s">
        <v>274</v>
      </c>
    </row>
    <row r="209" spans="2:3">
      <c r="B209" s="38" t="s">
        <v>75</v>
      </c>
      <c r="C209" s="38" t="s">
        <v>76</v>
      </c>
    </row>
    <row r="210" spans="2:3">
      <c r="B210" s="38" t="s">
        <v>77</v>
      </c>
      <c r="C210" s="38" t="s">
        <v>78</v>
      </c>
    </row>
    <row r="211" spans="2:3">
      <c r="B211" s="38" t="s">
        <v>79</v>
      </c>
      <c r="C211" s="38" t="s">
        <v>275</v>
      </c>
    </row>
    <row r="212" spans="2:3">
      <c r="B212" s="38" t="s">
        <v>80</v>
      </c>
      <c r="C212" s="38" t="s">
        <v>81</v>
      </c>
    </row>
    <row r="213" spans="2:3">
      <c r="B213" s="38" t="s">
        <v>82</v>
      </c>
      <c r="C213" s="38" t="s">
        <v>83</v>
      </c>
    </row>
    <row r="214" spans="2:3">
      <c r="B214" s="38" t="s">
        <v>84</v>
      </c>
      <c r="C214" s="38" t="s">
        <v>85</v>
      </c>
    </row>
    <row r="215" spans="2:3">
      <c r="B215" s="38" t="s">
        <v>86</v>
      </c>
      <c r="C215" s="38" t="s">
        <v>344</v>
      </c>
    </row>
    <row r="216" spans="2:3">
      <c r="B216" s="38" t="s">
        <v>87</v>
      </c>
      <c r="C216" s="38" t="s">
        <v>88</v>
      </c>
    </row>
    <row r="217" spans="2:3">
      <c r="B217" s="38" t="s">
        <v>89</v>
      </c>
      <c r="C217" s="38" t="s">
        <v>90</v>
      </c>
    </row>
    <row r="218" spans="2:3">
      <c r="B218" s="38" t="s">
        <v>91</v>
      </c>
      <c r="C218" s="38" t="s">
        <v>92</v>
      </c>
    </row>
    <row r="219" spans="2:3">
      <c r="B219" s="38" t="s">
        <v>93</v>
      </c>
      <c r="C219" s="38" t="s">
        <v>94</v>
      </c>
    </row>
    <row r="220" spans="2:3">
      <c r="B220" s="38" t="s">
        <v>95</v>
      </c>
      <c r="C220" s="38" t="s">
        <v>96</v>
      </c>
    </row>
    <row r="221" spans="2:3">
      <c r="B221" s="38" t="s">
        <v>97</v>
      </c>
      <c r="C221" s="38" t="s">
        <v>98</v>
      </c>
    </row>
    <row r="222" spans="2:3">
      <c r="B222" s="38" t="s">
        <v>99</v>
      </c>
      <c r="C222" s="38" t="s">
        <v>101</v>
      </c>
    </row>
    <row r="223" spans="2:3">
      <c r="B223" s="38" t="s">
        <v>102</v>
      </c>
      <c r="C223" s="38" t="s">
        <v>103</v>
      </c>
    </row>
    <row r="224" spans="2:3">
      <c r="B224" s="38" t="s">
        <v>104</v>
      </c>
      <c r="C224" s="38" t="s">
        <v>105</v>
      </c>
    </row>
    <row r="225" spans="2:3">
      <c r="B225" s="38" t="s">
        <v>106</v>
      </c>
      <c r="C225" s="38" t="s">
        <v>107</v>
      </c>
    </row>
    <row r="226" spans="2:3">
      <c r="B226" s="38" t="s">
        <v>108</v>
      </c>
      <c r="C226" s="39" t="s">
        <v>171</v>
      </c>
    </row>
    <row r="227" spans="2:3">
      <c r="B227" s="38" t="s">
        <v>109</v>
      </c>
      <c r="C227" s="39" t="s">
        <v>172</v>
      </c>
    </row>
    <row r="228" spans="2:3">
      <c r="B228" s="38" t="s">
        <v>399</v>
      </c>
      <c r="C228" s="38" t="s">
        <v>345</v>
      </c>
    </row>
    <row r="229" spans="2:3">
      <c r="B229" s="38" t="s">
        <v>110</v>
      </c>
      <c r="C229" s="39" t="s">
        <v>174</v>
      </c>
    </row>
    <row r="230" spans="2:3">
      <c r="B230" s="38" t="s">
        <v>111</v>
      </c>
      <c r="C230" s="38" t="s">
        <v>112</v>
      </c>
    </row>
    <row r="231" spans="2:3">
      <c r="B231" s="38" t="s">
        <v>113</v>
      </c>
      <c r="C231" s="38" t="s">
        <v>114</v>
      </c>
    </row>
    <row r="232" spans="2:3">
      <c r="B232" s="38" t="s">
        <v>115</v>
      </c>
      <c r="C232" s="38" t="s">
        <v>117</v>
      </c>
    </row>
    <row r="233" spans="2:3">
      <c r="B233" s="38" t="s">
        <v>118</v>
      </c>
      <c r="C233" s="38" t="s">
        <v>119</v>
      </c>
    </row>
    <row r="234" spans="2:3">
      <c r="B234" s="38" t="s">
        <v>152</v>
      </c>
      <c r="C234" s="39" t="s">
        <v>175</v>
      </c>
    </row>
    <row r="235" spans="2:3">
      <c r="B235" s="38" t="s">
        <v>268</v>
      </c>
      <c r="C235" s="38" t="s">
        <v>289</v>
      </c>
    </row>
    <row r="236" spans="2:3">
      <c r="B236" s="38" t="s">
        <v>133</v>
      </c>
      <c r="C236" s="39" t="s">
        <v>176</v>
      </c>
    </row>
    <row r="237" spans="2:3">
      <c r="B237" s="38" t="s">
        <v>0</v>
      </c>
      <c r="C237" s="39" t="s">
        <v>134</v>
      </c>
    </row>
    <row r="238" spans="2:3">
      <c r="B238" s="38" t="s">
        <v>157</v>
      </c>
      <c r="C238" s="39" t="s">
        <v>136</v>
      </c>
    </row>
    <row r="239" spans="2:3">
      <c r="B239" s="38" t="s">
        <v>158</v>
      </c>
      <c r="C239" s="39" t="s">
        <v>138</v>
      </c>
    </row>
    <row r="240" spans="2:3">
      <c r="B240" s="38" t="s">
        <v>159</v>
      </c>
      <c r="C240" s="39" t="s">
        <v>139</v>
      </c>
    </row>
    <row r="241" spans="2:21">
      <c r="B241" s="38" t="s">
        <v>113</v>
      </c>
      <c r="C241" s="39" t="s">
        <v>140</v>
      </c>
    </row>
    <row r="242" spans="2:21">
      <c r="B242" s="38" t="s">
        <v>141</v>
      </c>
      <c r="C242" s="39" t="s">
        <v>142</v>
      </c>
    </row>
    <row r="243" spans="2:21">
      <c r="B243" s="38" t="s">
        <v>121</v>
      </c>
      <c r="C243" s="39" t="s">
        <v>143</v>
      </c>
    </row>
    <row r="244" spans="2:21">
      <c r="B244" s="38" t="s">
        <v>144</v>
      </c>
      <c r="C244" s="39" t="s">
        <v>145</v>
      </c>
    </row>
    <row r="245" spans="2:21">
      <c r="B245" s="38" t="s">
        <v>122</v>
      </c>
      <c r="C245" s="39" t="s">
        <v>146</v>
      </c>
    </row>
    <row r="246" spans="2:21">
      <c r="B246" s="38" t="s">
        <v>124</v>
      </c>
      <c r="C246" s="39" t="s">
        <v>148</v>
      </c>
    </row>
    <row r="247" spans="2:21">
      <c r="B247" s="38" t="s">
        <v>123</v>
      </c>
      <c r="C247" s="32" t="s">
        <v>147</v>
      </c>
    </row>
    <row r="248" spans="2:21">
      <c r="B248" s="38" t="s">
        <v>162</v>
      </c>
      <c r="C248" s="32" t="s">
        <v>278</v>
      </c>
    </row>
    <row r="249" spans="2:21">
      <c r="B249" s="38" t="s">
        <v>163</v>
      </c>
      <c r="C249" s="32" t="s">
        <v>279</v>
      </c>
    </row>
    <row r="250" spans="2:21">
      <c r="B250" s="38" t="s">
        <v>269</v>
      </c>
      <c r="C250" s="38" t="s">
        <v>277</v>
      </c>
    </row>
    <row r="253" spans="2:21">
      <c r="B253" s="349" t="s">
        <v>282</v>
      </c>
      <c r="C253" s="349"/>
      <c r="D253" s="349"/>
      <c r="E253" s="349"/>
      <c r="F253" s="349"/>
      <c r="G253" s="349"/>
      <c r="H253" s="349"/>
      <c r="I253" s="349"/>
      <c r="J253" s="349"/>
      <c r="K253" s="349"/>
      <c r="L253" s="349"/>
      <c r="M253" s="349"/>
      <c r="N253" s="349"/>
      <c r="O253" s="349"/>
      <c r="P253" s="349"/>
      <c r="Q253" s="349"/>
      <c r="R253" s="349"/>
      <c r="S253" s="349"/>
      <c r="T253" s="349"/>
    </row>
    <row r="256" spans="2:21">
      <c r="C256" s="38">
        <v>2006</v>
      </c>
      <c r="E256" s="38">
        <v>2007</v>
      </c>
      <c r="G256" s="38">
        <v>2008</v>
      </c>
      <c r="I256" s="38">
        <v>2009</v>
      </c>
      <c r="K256" s="38">
        <v>2010</v>
      </c>
      <c r="M256" s="38">
        <v>2011</v>
      </c>
      <c r="O256" s="38">
        <v>2012</v>
      </c>
      <c r="Q256" s="38">
        <v>2013</v>
      </c>
      <c r="S256" s="38">
        <v>2014</v>
      </c>
      <c r="U256" s="38">
        <v>2015</v>
      </c>
    </row>
    <row r="257" spans="2:22">
      <c r="B257" s="38" t="s">
        <v>238</v>
      </c>
      <c r="C257" s="38" t="s">
        <v>266</v>
      </c>
      <c r="D257" s="38" t="s">
        <v>153</v>
      </c>
      <c r="E257" s="38" t="s">
        <v>266</v>
      </c>
      <c r="F257" s="38" t="s">
        <v>153</v>
      </c>
      <c r="G257" s="38" t="s">
        <v>266</v>
      </c>
      <c r="H257" s="38" t="s">
        <v>153</v>
      </c>
      <c r="I257" s="38" t="s">
        <v>266</v>
      </c>
      <c r="J257" s="38" t="s">
        <v>153</v>
      </c>
      <c r="K257" s="38" t="s">
        <v>266</v>
      </c>
      <c r="L257" s="38" t="s">
        <v>153</v>
      </c>
      <c r="M257" s="38" t="s">
        <v>266</v>
      </c>
      <c r="N257" s="38" t="s">
        <v>153</v>
      </c>
      <c r="O257" s="38" t="s">
        <v>266</v>
      </c>
      <c r="P257" s="38" t="s">
        <v>153</v>
      </c>
      <c r="Q257" s="38" t="s">
        <v>266</v>
      </c>
      <c r="R257" s="38" t="s">
        <v>153</v>
      </c>
      <c r="S257" s="38" t="s">
        <v>266</v>
      </c>
      <c r="T257" s="38" t="s">
        <v>153</v>
      </c>
      <c r="U257" s="38" t="s">
        <v>266</v>
      </c>
      <c r="V257" s="19" t="s">
        <v>153</v>
      </c>
    </row>
    <row r="258" spans="2:22">
      <c r="B258" s="38" t="s">
        <v>190</v>
      </c>
      <c r="C258" s="38" t="s">
        <v>266</v>
      </c>
      <c r="D258" s="38" t="s">
        <v>260</v>
      </c>
      <c r="E258" s="38" t="s">
        <v>266</v>
      </c>
      <c r="F258" s="38" t="s">
        <v>260</v>
      </c>
      <c r="G258" s="38" t="s">
        <v>266</v>
      </c>
      <c r="H258" s="38" t="s">
        <v>260</v>
      </c>
      <c r="I258" s="38" t="s">
        <v>266</v>
      </c>
      <c r="J258" s="38" t="s">
        <v>260</v>
      </c>
      <c r="K258" s="38" t="s">
        <v>266</v>
      </c>
      <c r="L258" s="38" t="s">
        <v>260</v>
      </c>
      <c r="M258" s="38" t="s">
        <v>266</v>
      </c>
      <c r="N258" s="38" t="s">
        <v>260</v>
      </c>
      <c r="O258" s="38" t="s">
        <v>266</v>
      </c>
      <c r="P258" s="38" t="s">
        <v>260</v>
      </c>
      <c r="Q258" s="38" t="s">
        <v>266</v>
      </c>
      <c r="R258" s="38" t="s">
        <v>260</v>
      </c>
      <c r="S258" s="38" t="s">
        <v>266</v>
      </c>
      <c r="T258" s="38" t="s">
        <v>260</v>
      </c>
      <c r="U258" s="38" t="s">
        <v>266</v>
      </c>
      <c r="V258" s="19" t="s">
        <v>260</v>
      </c>
    </row>
    <row r="259" spans="2:22">
      <c r="B259" s="38" t="s">
        <v>128</v>
      </c>
      <c r="C259" s="38" t="s">
        <v>1</v>
      </c>
    </row>
    <row r="260" spans="2:22">
      <c r="B260" s="38" t="s">
        <v>2</v>
      </c>
      <c r="C260" s="38" t="s">
        <v>165</v>
      </c>
    </row>
    <row r="261" spans="2:22">
      <c r="B261" s="38" t="s">
        <v>3</v>
      </c>
      <c r="C261" s="38" t="s">
        <v>4</v>
      </c>
    </row>
    <row r="262" spans="2:22">
      <c r="B262" s="38" t="s">
        <v>5</v>
      </c>
      <c r="C262" s="38" t="s">
        <v>6</v>
      </c>
    </row>
    <row r="263" spans="2:22">
      <c r="B263" s="38" t="s">
        <v>7</v>
      </c>
      <c r="C263" s="38" t="s">
        <v>8</v>
      </c>
    </row>
    <row r="264" spans="2:22">
      <c r="B264" s="38" t="s">
        <v>9</v>
      </c>
      <c r="C264" s="38" t="s">
        <v>10</v>
      </c>
    </row>
    <row r="265" spans="2:22">
      <c r="B265" s="38" t="s">
        <v>12</v>
      </c>
      <c r="C265" s="38" t="s">
        <v>13</v>
      </c>
    </row>
    <row r="266" spans="2:22">
      <c r="B266" s="38" t="s">
        <v>14</v>
      </c>
      <c r="C266" s="38" t="s">
        <v>15</v>
      </c>
    </row>
    <row r="267" spans="2:22">
      <c r="B267" s="38" t="s">
        <v>11</v>
      </c>
      <c r="C267" s="38" t="s">
        <v>284</v>
      </c>
    </row>
    <row r="268" spans="2:22">
      <c r="B268" s="38" t="s">
        <v>16</v>
      </c>
      <c r="C268" s="38" t="s">
        <v>18</v>
      </c>
    </row>
    <row r="269" spans="2:22">
      <c r="B269" s="38" t="s">
        <v>19</v>
      </c>
      <c r="C269" s="38" t="s">
        <v>20</v>
      </c>
    </row>
    <row r="270" spans="2:22">
      <c r="B270" s="38" t="s">
        <v>21</v>
      </c>
      <c r="C270" s="38" t="s">
        <v>22</v>
      </c>
    </row>
    <row r="271" spans="2:22">
      <c r="B271" s="38" t="s">
        <v>23</v>
      </c>
      <c r="C271" s="38" t="s">
        <v>24</v>
      </c>
    </row>
    <row r="272" spans="2:22">
      <c r="B272" s="38" t="s">
        <v>25</v>
      </c>
      <c r="C272" s="38" t="s">
        <v>26</v>
      </c>
    </row>
    <row r="273" spans="2:3">
      <c r="B273" s="38" t="s">
        <v>27</v>
      </c>
      <c r="C273" s="38" t="s">
        <v>28</v>
      </c>
    </row>
    <row r="274" spans="2:3">
      <c r="B274" s="38" t="s">
        <v>29</v>
      </c>
      <c r="C274" s="38" t="s">
        <v>30</v>
      </c>
    </row>
    <row r="275" spans="2:3">
      <c r="B275" s="38" t="s">
        <v>39</v>
      </c>
      <c r="C275" s="38" t="s">
        <v>166</v>
      </c>
    </row>
    <row r="276" spans="2:3">
      <c r="B276" s="38" t="s">
        <v>53</v>
      </c>
      <c r="C276" s="38" t="s">
        <v>54</v>
      </c>
    </row>
    <row r="277" spans="2:3">
      <c r="B277" s="34" t="s">
        <v>258</v>
      </c>
      <c r="C277" s="38" t="s">
        <v>61</v>
      </c>
    </row>
    <row r="278" spans="2:3">
      <c r="B278" s="38" t="s">
        <v>238</v>
      </c>
      <c r="C278" s="38" t="s">
        <v>285</v>
      </c>
    </row>
    <row r="279" spans="2:3">
      <c r="B279" s="38" t="s">
        <v>283</v>
      </c>
      <c r="C279" s="38" t="s">
        <v>286</v>
      </c>
    </row>
    <row r="280" spans="2:3">
      <c r="B280" s="38" t="s">
        <v>63</v>
      </c>
      <c r="C280" s="38" t="s">
        <v>343</v>
      </c>
    </row>
    <row r="281" spans="2:3">
      <c r="B281" s="38" t="s">
        <v>64</v>
      </c>
      <c r="C281" s="38" t="s">
        <v>65</v>
      </c>
    </row>
    <row r="282" spans="2:3">
      <c r="B282" s="38" t="s">
        <v>66</v>
      </c>
      <c r="C282" s="38" t="s">
        <v>67</v>
      </c>
    </row>
    <row r="283" spans="2:3">
      <c r="B283" s="38" t="s">
        <v>68</v>
      </c>
      <c r="C283" s="38" t="s">
        <v>69</v>
      </c>
    </row>
    <row r="284" spans="2:3">
      <c r="B284" s="38" t="s">
        <v>70</v>
      </c>
      <c r="C284" s="38" t="s">
        <v>71</v>
      </c>
    </row>
    <row r="285" spans="2:3">
      <c r="B285" s="38" t="s">
        <v>72</v>
      </c>
      <c r="C285" s="38" t="s">
        <v>73</v>
      </c>
    </row>
    <row r="286" spans="2:3">
      <c r="B286" s="38" t="s">
        <v>154</v>
      </c>
      <c r="C286" s="38" t="s">
        <v>274</v>
      </c>
    </row>
    <row r="287" spans="2:3">
      <c r="B287" s="38" t="s">
        <v>75</v>
      </c>
      <c r="C287" s="38" t="s">
        <v>76</v>
      </c>
    </row>
    <row r="288" spans="2:3">
      <c r="B288" s="38" t="s">
        <v>77</v>
      </c>
      <c r="C288" s="38" t="s">
        <v>78</v>
      </c>
    </row>
    <row r="289" spans="2:3">
      <c r="B289" s="38" t="s">
        <v>79</v>
      </c>
      <c r="C289" s="38" t="s">
        <v>275</v>
      </c>
    </row>
    <row r="290" spans="2:3">
      <c r="B290" s="38" t="s">
        <v>80</v>
      </c>
      <c r="C290" s="38" t="s">
        <v>81</v>
      </c>
    </row>
    <row r="291" spans="2:3">
      <c r="B291" s="38" t="s">
        <v>82</v>
      </c>
      <c r="C291" s="38" t="s">
        <v>83</v>
      </c>
    </row>
    <row r="292" spans="2:3">
      <c r="B292" s="38" t="s">
        <v>84</v>
      </c>
      <c r="C292" s="38" t="s">
        <v>85</v>
      </c>
    </row>
    <row r="293" spans="2:3">
      <c r="B293" s="38" t="s">
        <v>86</v>
      </c>
      <c r="C293" s="38" t="s">
        <v>344</v>
      </c>
    </row>
    <row r="294" spans="2:3">
      <c r="B294" s="38" t="s">
        <v>400</v>
      </c>
      <c r="C294" s="38" t="s">
        <v>346</v>
      </c>
    </row>
    <row r="295" spans="2:3">
      <c r="B295" s="38" t="s">
        <v>87</v>
      </c>
      <c r="C295" s="38" t="s">
        <v>88</v>
      </c>
    </row>
    <row r="296" spans="2:3">
      <c r="B296" s="38" t="s">
        <v>89</v>
      </c>
      <c r="C296" s="38" t="s">
        <v>90</v>
      </c>
    </row>
    <row r="297" spans="2:3">
      <c r="B297" s="38" t="s">
        <v>91</v>
      </c>
      <c r="C297" s="38" t="s">
        <v>92</v>
      </c>
    </row>
    <row r="298" spans="2:3">
      <c r="B298" s="38" t="s">
        <v>93</v>
      </c>
      <c r="C298" s="38" t="s">
        <v>94</v>
      </c>
    </row>
    <row r="299" spans="2:3">
      <c r="B299" s="38" t="s">
        <v>95</v>
      </c>
      <c r="C299" s="38" t="s">
        <v>96</v>
      </c>
    </row>
    <row r="300" spans="2:3">
      <c r="B300" s="38" t="s">
        <v>97</v>
      </c>
      <c r="C300" s="38" t="s">
        <v>98</v>
      </c>
    </row>
    <row r="301" spans="2:3">
      <c r="B301" s="38" t="s">
        <v>155</v>
      </c>
      <c r="C301" s="38" t="s">
        <v>101</v>
      </c>
    </row>
    <row r="302" spans="2:3">
      <c r="B302" s="38" t="s">
        <v>102</v>
      </c>
      <c r="C302" s="38" t="s">
        <v>103</v>
      </c>
    </row>
    <row r="303" spans="2:3">
      <c r="B303" s="38" t="s">
        <v>104</v>
      </c>
      <c r="C303" s="38" t="s">
        <v>105</v>
      </c>
    </row>
    <row r="304" spans="2:3">
      <c r="B304" s="38" t="s">
        <v>109</v>
      </c>
      <c r="C304" s="39" t="s">
        <v>172</v>
      </c>
    </row>
    <row r="305" spans="2:3">
      <c r="B305" s="38" t="s">
        <v>106</v>
      </c>
      <c r="C305" s="38" t="s">
        <v>107</v>
      </c>
    </row>
    <row r="306" spans="2:3">
      <c r="B306" s="38" t="s">
        <v>131</v>
      </c>
      <c r="C306" s="38" t="s">
        <v>345</v>
      </c>
    </row>
    <row r="307" spans="2:3">
      <c r="B307" s="38" t="s">
        <v>110</v>
      </c>
      <c r="C307" s="38" t="s">
        <v>287</v>
      </c>
    </row>
    <row r="308" spans="2:3">
      <c r="B308" s="38" t="s">
        <v>156</v>
      </c>
      <c r="C308" s="38" t="s">
        <v>288</v>
      </c>
    </row>
    <row r="309" spans="2:3">
      <c r="B309" s="38" t="s">
        <v>111</v>
      </c>
      <c r="C309" s="38" t="s">
        <v>112</v>
      </c>
    </row>
    <row r="310" spans="2:3">
      <c r="B310" s="38" t="s">
        <v>113</v>
      </c>
      <c r="C310" s="38" t="s">
        <v>114</v>
      </c>
    </row>
    <row r="311" spans="2:3">
      <c r="B311" s="38" t="s">
        <v>116</v>
      </c>
      <c r="C311" s="38" t="s">
        <v>117</v>
      </c>
    </row>
    <row r="312" spans="2:3">
      <c r="B312" s="38" t="s">
        <v>118</v>
      </c>
      <c r="C312" s="38" t="s">
        <v>119</v>
      </c>
    </row>
    <row r="313" spans="2:3">
      <c r="B313" s="38" t="s">
        <v>152</v>
      </c>
      <c r="C313" s="39" t="s">
        <v>175</v>
      </c>
    </row>
    <row r="314" spans="2:3">
      <c r="B314" s="38" t="s">
        <v>268</v>
      </c>
      <c r="C314" s="38" t="s">
        <v>289</v>
      </c>
    </row>
    <row r="315" spans="2:3">
      <c r="B315" s="38" t="s">
        <v>133</v>
      </c>
      <c r="C315" s="39" t="s">
        <v>176</v>
      </c>
    </row>
    <row r="316" spans="2:3">
      <c r="B316" s="38" t="s">
        <v>0</v>
      </c>
      <c r="C316" s="39" t="s">
        <v>134</v>
      </c>
    </row>
    <row r="317" spans="2:3">
      <c r="B317" s="38" t="s">
        <v>157</v>
      </c>
      <c r="C317" s="39" t="s">
        <v>136</v>
      </c>
    </row>
    <row r="318" spans="2:3">
      <c r="B318" s="38" t="s">
        <v>158</v>
      </c>
      <c r="C318" s="39" t="s">
        <v>138</v>
      </c>
    </row>
    <row r="319" spans="2:3">
      <c r="B319" s="38" t="s">
        <v>116</v>
      </c>
      <c r="C319" s="39" t="s">
        <v>139</v>
      </c>
    </row>
    <row r="320" spans="2:3">
      <c r="B320" s="38" t="s">
        <v>113</v>
      </c>
      <c r="C320" s="39" t="s">
        <v>140</v>
      </c>
    </row>
    <row r="321" spans="2:20">
      <c r="B321" s="38" t="s">
        <v>141</v>
      </c>
      <c r="C321" s="39" t="s">
        <v>142</v>
      </c>
    </row>
    <row r="322" spans="2:20">
      <c r="B322" s="38" t="s">
        <v>121</v>
      </c>
      <c r="C322" s="39" t="s">
        <v>290</v>
      </c>
    </row>
    <row r="323" spans="2:20">
      <c r="B323" s="38" t="s">
        <v>144</v>
      </c>
      <c r="C323" s="39" t="s">
        <v>145</v>
      </c>
    </row>
    <row r="324" spans="2:20">
      <c r="B324" s="38" t="s">
        <v>122</v>
      </c>
      <c r="C324" s="39" t="s">
        <v>146</v>
      </c>
    </row>
    <row r="325" spans="2:20">
      <c r="B325" s="38" t="s">
        <v>123</v>
      </c>
      <c r="C325" s="32" t="s">
        <v>147</v>
      </c>
    </row>
    <row r="326" spans="2:20">
      <c r="B326" s="38" t="s">
        <v>124</v>
      </c>
      <c r="C326" s="39" t="s">
        <v>291</v>
      </c>
    </row>
    <row r="327" spans="2:20">
      <c r="B327" s="38" t="s">
        <v>160</v>
      </c>
      <c r="C327" s="39" t="s">
        <v>149</v>
      </c>
    </row>
    <row r="328" spans="2:20">
      <c r="B328" s="38" t="s">
        <v>269</v>
      </c>
      <c r="C328" s="38" t="s">
        <v>277</v>
      </c>
    </row>
    <row r="331" spans="2:20">
      <c r="B331" s="349" t="s">
        <v>317</v>
      </c>
      <c r="C331" s="349"/>
      <c r="D331" s="349"/>
      <c r="E331" s="349"/>
      <c r="F331" s="349"/>
      <c r="G331" s="349"/>
      <c r="H331" s="349"/>
      <c r="I331" s="349"/>
      <c r="J331" s="349"/>
      <c r="K331" s="349"/>
      <c r="L331" s="349"/>
      <c r="M331" s="349"/>
      <c r="N331" s="349"/>
      <c r="O331" s="349"/>
      <c r="P331" s="349"/>
      <c r="Q331" s="349"/>
      <c r="R331" s="349"/>
      <c r="S331" s="349"/>
      <c r="T331" s="349"/>
    </row>
    <row r="334" spans="2:20">
      <c r="C334" s="38">
        <v>2013</v>
      </c>
    </row>
    <row r="335" spans="2:20">
      <c r="B335" s="38" t="s">
        <v>387</v>
      </c>
      <c r="C335" s="38" t="s">
        <v>295</v>
      </c>
      <c r="D335" s="38" t="s">
        <v>296</v>
      </c>
      <c r="E335" s="38" t="s">
        <v>297</v>
      </c>
      <c r="F335" s="38" t="s">
        <v>298</v>
      </c>
      <c r="G335" s="38" t="s">
        <v>299</v>
      </c>
      <c r="H335" s="38" t="s">
        <v>300</v>
      </c>
      <c r="I335" s="38" t="s">
        <v>301</v>
      </c>
      <c r="J335" s="38" t="s">
        <v>302</v>
      </c>
      <c r="K335" s="38" t="s">
        <v>303</v>
      </c>
      <c r="L335" s="38" t="s">
        <v>304</v>
      </c>
      <c r="M335" s="38" t="s">
        <v>305</v>
      </c>
      <c r="N335" s="38" t="s">
        <v>306</v>
      </c>
      <c r="O335" s="38" t="s">
        <v>386</v>
      </c>
    </row>
    <row r="336" spans="2:20">
      <c r="B336" s="38" t="s">
        <v>388</v>
      </c>
      <c r="C336" s="38" t="s">
        <v>318</v>
      </c>
      <c r="D336" s="38" t="s">
        <v>319</v>
      </c>
      <c r="E336" s="38" t="s">
        <v>320</v>
      </c>
      <c r="F336" s="38" t="s">
        <v>298</v>
      </c>
      <c r="G336" s="38" t="s">
        <v>321</v>
      </c>
      <c r="H336" s="38" t="s">
        <v>322</v>
      </c>
      <c r="I336" s="38" t="s">
        <v>323</v>
      </c>
      <c r="J336" s="38" t="s">
        <v>324</v>
      </c>
      <c r="K336" s="38" t="s">
        <v>325</v>
      </c>
      <c r="L336" s="38" t="s">
        <v>326</v>
      </c>
      <c r="M336" s="38" t="s">
        <v>327</v>
      </c>
      <c r="N336" s="38" t="s">
        <v>328</v>
      </c>
      <c r="O336" s="38" t="s">
        <v>385</v>
      </c>
    </row>
    <row r="337" spans="2:3">
      <c r="B337" s="38" t="s">
        <v>128</v>
      </c>
      <c r="C337" s="38" t="s">
        <v>1</v>
      </c>
    </row>
    <row r="338" spans="2:3">
      <c r="B338" s="38" t="s">
        <v>2</v>
      </c>
      <c r="C338" s="38" t="s">
        <v>165</v>
      </c>
    </row>
    <row r="339" spans="2:3">
      <c r="B339" s="38" t="s">
        <v>3</v>
      </c>
      <c r="C339" s="38" t="s">
        <v>4</v>
      </c>
    </row>
    <row r="340" spans="2:3">
      <c r="B340" s="38" t="s">
        <v>5</v>
      </c>
      <c r="C340" s="38" t="s">
        <v>6</v>
      </c>
    </row>
    <row r="341" spans="2:3">
      <c r="B341" s="38" t="s">
        <v>307</v>
      </c>
      <c r="C341" s="38" t="s">
        <v>8</v>
      </c>
    </row>
    <row r="342" spans="2:3">
      <c r="B342" s="38" t="s">
        <v>9</v>
      </c>
      <c r="C342" s="38" t="s">
        <v>10</v>
      </c>
    </row>
    <row r="343" spans="2:3">
      <c r="B343" s="38" t="s">
        <v>308</v>
      </c>
      <c r="C343" s="38" t="s">
        <v>13</v>
      </c>
    </row>
    <row r="344" spans="2:3">
      <c r="B344" s="38" t="s">
        <v>309</v>
      </c>
      <c r="C344" s="38" t="s">
        <v>15</v>
      </c>
    </row>
    <row r="345" spans="2:3">
      <c r="B345" s="38" t="s">
        <v>16</v>
      </c>
      <c r="C345" s="38" t="s">
        <v>18</v>
      </c>
    </row>
    <row r="346" spans="2:3">
      <c r="B346" s="38" t="s">
        <v>19</v>
      </c>
      <c r="C346" s="38" t="s">
        <v>20</v>
      </c>
    </row>
    <row r="347" spans="2:3">
      <c r="B347" s="38" t="s">
        <v>310</v>
      </c>
      <c r="C347" s="38" t="s">
        <v>22</v>
      </c>
    </row>
    <row r="348" spans="2:3">
      <c r="B348" s="38" t="s">
        <v>311</v>
      </c>
      <c r="C348" s="38" t="s">
        <v>24</v>
      </c>
    </row>
    <row r="349" spans="2:3">
      <c r="B349" s="38" t="s">
        <v>312</v>
      </c>
      <c r="C349" s="38" t="s">
        <v>26</v>
      </c>
    </row>
    <row r="350" spans="2:3">
      <c r="B350" s="38" t="s">
        <v>27</v>
      </c>
      <c r="C350" s="38" t="s">
        <v>28</v>
      </c>
    </row>
    <row r="351" spans="2:3">
      <c r="B351" s="38" t="s">
        <v>29</v>
      </c>
      <c r="C351" s="38" t="s">
        <v>30</v>
      </c>
    </row>
    <row r="352" spans="2:3">
      <c r="B352" s="38" t="s">
        <v>31</v>
      </c>
      <c r="C352" s="38" t="s">
        <v>173</v>
      </c>
    </row>
    <row r="353" spans="2:3">
      <c r="B353" s="38" t="s">
        <v>32</v>
      </c>
      <c r="C353" s="38" t="s">
        <v>33</v>
      </c>
    </row>
    <row r="354" spans="2:3">
      <c r="B354" s="38" t="s">
        <v>34</v>
      </c>
      <c r="C354" s="38" t="s">
        <v>35</v>
      </c>
    </row>
    <row r="355" spans="2:3">
      <c r="B355" s="38" t="s">
        <v>37</v>
      </c>
      <c r="C355" s="38" t="s">
        <v>38</v>
      </c>
    </row>
    <row r="356" spans="2:3">
      <c r="B356" s="38" t="s">
        <v>39</v>
      </c>
      <c r="C356" s="38" t="s">
        <v>166</v>
      </c>
    </row>
    <row r="357" spans="2:3">
      <c r="B357" s="38" t="s">
        <v>330</v>
      </c>
      <c r="C357" s="38" t="s">
        <v>41</v>
      </c>
    </row>
    <row r="358" spans="2:3">
      <c r="B358" s="38" t="s">
        <v>313</v>
      </c>
      <c r="C358" s="38" t="s">
        <v>43</v>
      </c>
    </row>
    <row r="359" spans="2:3">
      <c r="B359" s="38" t="s">
        <v>45</v>
      </c>
      <c r="C359" s="38" t="s">
        <v>46</v>
      </c>
    </row>
    <row r="360" spans="2:3">
      <c r="B360" s="38" t="s">
        <v>314</v>
      </c>
      <c r="C360" s="38" t="s">
        <v>48</v>
      </c>
    </row>
    <row r="361" spans="2:3">
      <c r="B361" s="38" t="s">
        <v>315</v>
      </c>
      <c r="C361" s="38" t="s">
        <v>167</v>
      </c>
    </row>
    <row r="362" spans="2:3">
      <c r="B362" s="38" t="s">
        <v>51</v>
      </c>
      <c r="C362" s="38" t="s">
        <v>52</v>
      </c>
    </row>
    <row r="363" spans="2:3">
      <c r="B363" s="38" t="s">
        <v>53</v>
      </c>
      <c r="C363" s="38" t="s">
        <v>54</v>
      </c>
    </row>
    <row r="364" spans="2:3">
      <c r="B364" s="38" t="s">
        <v>55</v>
      </c>
      <c r="C364" s="38" t="s">
        <v>56</v>
      </c>
    </row>
    <row r="365" spans="2:3">
      <c r="B365" s="38" t="s">
        <v>57</v>
      </c>
      <c r="C365" s="38" t="s">
        <v>58</v>
      </c>
    </row>
    <row r="366" spans="2:3">
      <c r="B366" s="38" t="s">
        <v>316</v>
      </c>
      <c r="C366" s="38" t="s">
        <v>60</v>
      </c>
    </row>
    <row r="367" spans="2:3">
      <c r="B367" s="38" t="s">
        <v>53</v>
      </c>
      <c r="C367" s="38" t="s">
        <v>54</v>
      </c>
    </row>
    <row r="368" spans="2:3">
      <c r="B368" s="34" t="s">
        <v>258</v>
      </c>
      <c r="C368" s="38" t="s">
        <v>61</v>
      </c>
    </row>
    <row r="369" spans="2:3">
      <c r="B369" s="38" t="s">
        <v>62</v>
      </c>
      <c r="C369" s="38" t="s">
        <v>342</v>
      </c>
    </row>
    <row r="370" spans="2:3">
      <c r="B370" s="38" t="s">
        <v>126</v>
      </c>
      <c r="C370" s="38" t="s">
        <v>168</v>
      </c>
    </row>
    <row r="371" spans="2:3">
      <c r="B371" s="38" t="s">
        <v>63</v>
      </c>
      <c r="C371" s="38" t="s">
        <v>343</v>
      </c>
    </row>
    <row r="372" spans="2:3">
      <c r="B372" s="38" t="s">
        <v>64</v>
      </c>
      <c r="C372" s="38" t="s">
        <v>65</v>
      </c>
    </row>
    <row r="373" spans="2:3">
      <c r="B373" s="38" t="s">
        <v>66</v>
      </c>
      <c r="C373" s="38" t="s">
        <v>67</v>
      </c>
    </row>
    <row r="374" spans="2:3">
      <c r="B374" s="38" t="s">
        <v>68</v>
      </c>
      <c r="C374" s="38" t="s">
        <v>69</v>
      </c>
    </row>
    <row r="375" spans="2:3">
      <c r="B375" s="38" t="s">
        <v>70</v>
      </c>
      <c r="C375" s="38" t="s">
        <v>71</v>
      </c>
    </row>
    <row r="376" spans="2:3">
      <c r="B376" s="38" t="s">
        <v>72</v>
      </c>
      <c r="C376" s="38" t="s">
        <v>73</v>
      </c>
    </row>
    <row r="377" spans="2:3">
      <c r="B377" s="38" t="s">
        <v>129</v>
      </c>
      <c r="C377" s="38" t="s">
        <v>177</v>
      </c>
    </row>
    <row r="378" spans="2:3">
      <c r="B378" s="38" t="s">
        <v>75</v>
      </c>
      <c r="C378" s="38" t="s">
        <v>76</v>
      </c>
    </row>
    <row r="379" spans="2:3">
      <c r="B379" s="38" t="s">
        <v>77</v>
      </c>
      <c r="C379" s="38" t="s">
        <v>78</v>
      </c>
    </row>
    <row r="380" spans="2:3">
      <c r="B380" s="38" t="s">
        <v>79</v>
      </c>
      <c r="C380" s="38" t="s">
        <v>151</v>
      </c>
    </row>
    <row r="381" spans="2:3">
      <c r="B381" s="38" t="s">
        <v>80</v>
      </c>
      <c r="C381" s="38" t="s">
        <v>81</v>
      </c>
    </row>
    <row r="382" spans="2:3">
      <c r="B382" s="38" t="s">
        <v>82</v>
      </c>
      <c r="C382" s="38" t="s">
        <v>83</v>
      </c>
    </row>
    <row r="383" spans="2:3">
      <c r="B383" s="38" t="s">
        <v>84</v>
      </c>
      <c r="C383" s="38" t="s">
        <v>85</v>
      </c>
    </row>
    <row r="384" spans="2:3">
      <c r="B384" s="38" t="s">
        <v>86</v>
      </c>
      <c r="C384" s="38" t="s">
        <v>344</v>
      </c>
    </row>
    <row r="385" spans="2:3">
      <c r="B385" s="38" t="s">
        <v>130</v>
      </c>
      <c r="C385" s="38" t="s">
        <v>178</v>
      </c>
    </row>
    <row r="386" spans="2:3">
      <c r="B386" s="38" t="s">
        <v>87</v>
      </c>
      <c r="C386" s="38" t="s">
        <v>88</v>
      </c>
    </row>
    <row r="387" spans="2:3">
      <c r="B387" s="38" t="s">
        <v>89</v>
      </c>
      <c r="C387" s="38" t="s">
        <v>90</v>
      </c>
    </row>
    <row r="388" spans="2:3">
      <c r="B388" s="38" t="s">
        <v>91</v>
      </c>
      <c r="C388" s="38" t="s">
        <v>92</v>
      </c>
    </row>
    <row r="389" spans="2:3">
      <c r="B389" s="38" t="s">
        <v>93</v>
      </c>
      <c r="C389" s="38" t="s">
        <v>94</v>
      </c>
    </row>
    <row r="390" spans="2:3">
      <c r="B390" s="38" t="s">
        <v>95</v>
      </c>
      <c r="C390" s="38" t="s">
        <v>96</v>
      </c>
    </row>
    <row r="391" spans="2:3">
      <c r="B391" s="38" t="s">
        <v>97</v>
      </c>
      <c r="C391" s="38" t="s">
        <v>98</v>
      </c>
    </row>
    <row r="392" spans="2:3">
      <c r="B392" s="38" t="s">
        <v>100</v>
      </c>
      <c r="C392" s="38" t="s">
        <v>101</v>
      </c>
    </row>
    <row r="393" spans="2:3">
      <c r="B393" s="38" t="s">
        <v>102</v>
      </c>
      <c r="C393" s="38" t="s">
        <v>103</v>
      </c>
    </row>
    <row r="394" spans="2:3">
      <c r="B394" s="38" t="s">
        <v>104</v>
      </c>
      <c r="C394" s="38" t="s">
        <v>105</v>
      </c>
    </row>
    <row r="395" spans="2:3">
      <c r="B395" s="38" t="s">
        <v>106</v>
      </c>
      <c r="C395" s="38" t="s">
        <v>107</v>
      </c>
    </row>
    <row r="396" spans="2:3">
      <c r="B396" s="38" t="s">
        <v>108</v>
      </c>
      <c r="C396" s="38" t="s">
        <v>171</v>
      </c>
    </row>
    <row r="397" spans="2:3">
      <c r="B397" s="38" t="s">
        <v>109</v>
      </c>
      <c r="C397" s="38" t="s">
        <v>172</v>
      </c>
    </row>
    <row r="398" spans="2:3">
      <c r="B398" s="38" t="s">
        <v>131</v>
      </c>
      <c r="C398" s="38" t="s">
        <v>375</v>
      </c>
    </row>
    <row r="399" spans="2:3">
      <c r="B399" s="38" t="s">
        <v>111</v>
      </c>
      <c r="C399" s="38" t="s">
        <v>112</v>
      </c>
    </row>
    <row r="400" spans="2:3">
      <c r="B400" s="38" t="s">
        <v>118</v>
      </c>
      <c r="C400" s="38" t="s">
        <v>119</v>
      </c>
    </row>
    <row r="401" spans="2:3">
      <c r="B401" s="38" t="s">
        <v>152</v>
      </c>
      <c r="C401" s="38" t="s">
        <v>175</v>
      </c>
    </row>
    <row r="402" spans="2:3">
      <c r="B402" s="38" t="s">
        <v>132</v>
      </c>
      <c r="C402" s="38" t="s">
        <v>120</v>
      </c>
    </row>
    <row r="403" spans="2:3">
      <c r="B403" s="38" t="s">
        <v>133</v>
      </c>
      <c r="C403" s="38" t="s">
        <v>176</v>
      </c>
    </row>
    <row r="404" spans="2:3">
      <c r="B404" s="38" t="s">
        <v>0</v>
      </c>
      <c r="C404" s="38" t="s">
        <v>134</v>
      </c>
    </row>
    <row r="405" spans="2:3">
      <c r="B405" s="38" t="s">
        <v>135</v>
      </c>
      <c r="C405" s="38" t="s">
        <v>136</v>
      </c>
    </row>
    <row r="406" spans="2:3">
      <c r="B406" s="38" t="s">
        <v>137</v>
      </c>
      <c r="C406" s="38" t="s">
        <v>138</v>
      </c>
    </row>
    <row r="407" spans="2:3">
      <c r="B407" s="38" t="s">
        <v>116</v>
      </c>
      <c r="C407" s="38" t="s">
        <v>139</v>
      </c>
    </row>
    <row r="408" spans="2:3">
      <c r="B408" s="38" t="s">
        <v>113</v>
      </c>
      <c r="C408" s="38" t="s">
        <v>140</v>
      </c>
    </row>
    <row r="409" spans="2:3">
      <c r="B409" s="38" t="s">
        <v>141</v>
      </c>
      <c r="C409" s="38" t="s">
        <v>142</v>
      </c>
    </row>
    <row r="410" spans="2:3">
      <c r="B410" s="38" t="s">
        <v>121</v>
      </c>
      <c r="C410" s="38" t="s">
        <v>143</v>
      </c>
    </row>
    <row r="411" spans="2:3">
      <c r="B411" s="38" t="s">
        <v>144</v>
      </c>
      <c r="C411" s="38" t="s">
        <v>145</v>
      </c>
    </row>
    <row r="412" spans="2:3">
      <c r="B412" s="38" t="s">
        <v>122</v>
      </c>
      <c r="C412" s="38" t="s">
        <v>146</v>
      </c>
    </row>
    <row r="413" spans="2:3">
      <c r="B413" s="38" t="s">
        <v>123</v>
      </c>
      <c r="C413" s="38" t="s">
        <v>147</v>
      </c>
    </row>
    <row r="414" spans="2:3">
      <c r="B414" s="38" t="s">
        <v>331</v>
      </c>
      <c r="C414" s="38" t="s">
        <v>148</v>
      </c>
    </row>
    <row r="415" spans="2:3">
      <c r="B415" s="38" t="s">
        <v>125</v>
      </c>
      <c r="C415" s="38" t="s">
        <v>149</v>
      </c>
    </row>
    <row r="416" spans="2:3">
      <c r="B416" s="38" t="s">
        <v>269</v>
      </c>
      <c r="C416" s="38" t="s">
        <v>270</v>
      </c>
    </row>
    <row r="419" spans="2:23">
      <c r="B419" s="349" t="s">
        <v>389</v>
      </c>
      <c r="C419" s="356"/>
      <c r="D419" s="356"/>
      <c r="E419" s="356"/>
      <c r="F419" s="356"/>
      <c r="G419" s="356"/>
      <c r="H419" s="356"/>
      <c r="I419" s="356"/>
      <c r="J419" s="356"/>
      <c r="K419" s="356"/>
      <c r="L419" s="356"/>
      <c r="M419" s="356"/>
      <c r="N419" s="356"/>
      <c r="O419" s="356"/>
      <c r="P419" s="356"/>
      <c r="Q419" s="356"/>
      <c r="R419" s="356"/>
      <c r="S419" s="356"/>
      <c r="T419" s="356"/>
    </row>
    <row r="421" spans="2:23">
      <c r="B421" s="38" t="s">
        <v>329</v>
      </c>
    </row>
    <row r="422" spans="2:23">
      <c r="B422" s="38" t="s">
        <v>336</v>
      </c>
      <c r="O422" s="19"/>
    </row>
    <row r="424" spans="2:23">
      <c r="B424" s="38" t="s">
        <v>391</v>
      </c>
    </row>
    <row r="425" spans="2:23">
      <c r="B425" s="38" t="s">
        <v>391</v>
      </c>
    </row>
    <row r="427" spans="2:23">
      <c r="B427" s="349" t="s">
        <v>332</v>
      </c>
      <c r="C427" s="349"/>
      <c r="D427" s="349"/>
      <c r="E427" s="349"/>
      <c r="F427" s="349"/>
      <c r="G427" s="349"/>
      <c r="H427" s="349"/>
      <c r="I427" s="349"/>
      <c r="J427" s="349"/>
      <c r="K427" s="349"/>
      <c r="L427" s="349"/>
      <c r="M427" s="349"/>
      <c r="N427" s="349"/>
      <c r="O427" s="349"/>
      <c r="P427" s="349"/>
      <c r="Q427" s="349"/>
      <c r="R427" s="349"/>
      <c r="S427" s="349"/>
      <c r="T427" s="349"/>
    </row>
    <row r="429" spans="2:23">
      <c r="B429" s="38" t="s">
        <v>337</v>
      </c>
      <c r="C429" s="38" t="s">
        <v>243</v>
      </c>
      <c r="D429" s="38" t="s">
        <v>390</v>
      </c>
      <c r="E429" s="54" t="s">
        <v>392</v>
      </c>
      <c r="F429" s="54" t="s">
        <v>393</v>
      </c>
    </row>
    <row r="430" spans="2:23">
      <c r="B430" s="38" t="s">
        <v>338</v>
      </c>
      <c r="C430" s="38" t="s">
        <v>341</v>
      </c>
      <c r="D430" s="38" t="s">
        <v>390</v>
      </c>
      <c r="E430" s="54" t="s">
        <v>392</v>
      </c>
      <c r="F430" s="54" t="s">
        <v>394</v>
      </c>
      <c r="W430" s="59"/>
    </row>
    <row r="432" spans="2:23">
      <c r="B432" s="349" t="s">
        <v>347</v>
      </c>
      <c r="C432" s="349"/>
      <c r="D432" s="349"/>
      <c r="E432" s="349"/>
      <c r="F432" s="349"/>
      <c r="G432" s="349"/>
      <c r="H432" s="349"/>
      <c r="I432" s="349"/>
      <c r="J432" s="349"/>
      <c r="K432" s="349"/>
      <c r="L432" s="349"/>
      <c r="M432" s="349"/>
      <c r="N432" s="349"/>
      <c r="O432" s="349"/>
      <c r="P432" s="349"/>
      <c r="Q432" s="349"/>
      <c r="R432" s="349"/>
      <c r="S432" s="349"/>
      <c r="T432" s="349"/>
    </row>
    <row r="435" spans="2:6">
      <c r="B435" s="38" t="s">
        <v>355</v>
      </c>
      <c r="C435" s="38" t="s">
        <v>356</v>
      </c>
    </row>
    <row r="437" spans="2:6">
      <c r="B437" s="38" t="s">
        <v>348</v>
      </c>
      <c r="C437" s="38" t="s">
        <v>347</v>
      </c>
    </row>
    <row r="438" spans="2:6">
      <c r="B438" s="38" t="s">
        <v>349</v>
      </c>
      <c r="C438" s="38" t="s">
        <v>357</v>
      </c>
    </row>
    <row r="439" spans="2:6">
      <c r="B439" s="38" t="s">
        <v>350</v>
      </c>
      <c r="C439" s="38" t="s">
        <v>358</v>
      </c>
    </row>
    <row r="441" spans="2:6">
      <c r="B441" s="38" t="s">
        <v>359</v>
      </c>
      <c r="C441" s="38" t="s">
        <v>351</v>
      </c>
      <c r="D441" s="38" t="s">
        <v>352</v>
      </c>
      <c r="E441" s="38" t="s">
        <v>353</v>
      </c>
      <c r="F441" s="38" t="s">
        <v>354</v>
      </c>
    </row>
    <row r="442" spans="2:6">
      <c r="B442" s="38" t="s">
        <v>360</v>
      </c>
      <c r="C442" s="38" t="s">
        <v>361</v>
      </c>
      <c r="D442" s="38" t="s">
        <v>362</v>
      </c>
      <c r="E442" s="38" t="s">
        <v>363</v>
      </c>
      <c r="F442" s="38" t="s">
        <v>364</v>
      </c>
    </row>
    <row r="443" spans="2:6">
      <c r="B443" s="38" t="s">
        <v>365</v>
      </c>
    </row>
    <row r="444" spans="2:6">
      <c r="B444" s="38" t="s">
        <v>366</v>
      </c>
    </row>
  </sheetData>
  <mergeCells count="21">
    <mergeCell ref="B40:C41"/>
    <mergeCell ref="B419:T419"/>
    <mergeCell ref="B432:T432"/>
    <mergeCell ref="B427:T427"/>
    <mergeCell ref="B331:T331"/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Welcome tab</vt:lpstr>
      <vt:lpstr>Core data tab</vt:lpstr>
      <vt:lpstr>Cental Budget_int</vt:lpstr>
      <vt:lpstr>Local Government_int</vt:lpstr>
      <vt:lpstr>Public expenditure_int</vt:lpstr>
      <vt:lpstr>MasterSheet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tamara.poleksic</cp:lastModifiedBy>
  <cp:lastPrinted>2015-09-22T08:28:34Z</cp:lastPrinted>
  <dcterms:created xsi:type="dcterms:W3CDTF">2008-03-17T08:49:23Z</dcterms:created>
  <dcterms:modified xsi:type="dcterms:W3CDTF">2018-09-03T10:06:43Z</dcterms:modified>
</cp:coreProperties>
</file>