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ina.banas\Desktop\"/>
    </mc:Choice>
  </mc:AlternateContent>
  <bookViews>
    <workbookView xWindow="0" yWindow="0" windowWidth="24240" windowHeight="10635" tabRatio="587" firstSheet="1" activeTab="1"/>
  </bookViews>
  <sheets>
    <sheet name="Analitika - 2014" sheetId="3" state="hidden" r:id="rId1"/>
    <sheet name="Breakdown" sheetId="1" r:id="rId2"/>
    <sheet name="Analitika - 2018" sheetId="11" r:id="rId3"/>
    <sheet name="2018" sheetId="13" r:id="rId4"/>
    <sheet name="2017" sheetId="16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'2018'!$A$101:$A$159</definedName>
  </definedNames>
  <calcPr calcId="162913"/>
</workbook>
</file>

<file path=xl/calcChain.xml><?xml version="1.0" encoding="utf-8"?>
<calcChain xmlns="http://schemas.openxmlformats.org/spreadsheetml/2006/main">
  <c r="H53" i="11" l="1"/>
  <c r="H56" i="11"/>
  <c r="H55" i="11"/>
  <c r="H10" i="11"/>
  <c r="G63" i="13" l="1"/>
  <c r="A159" i="16" l="1"/>
  <c r="B159" i="16" s="1"/>
  <c r="A158" i="16"/>
  <c r="A157" i="16"/>
  <c r="A156" i="16"/>
  <c r="A155" i="16"/>
  <c r="B155" i="16" s="1"/>
  <c r="A154" i="16"/>
  <c r="B154" i="16" s="1"/>
  <c r="G153" i="16"/>
  <c r="A153" i="16"/>
  <c r="M153" i="16" s="1"/>
  <c r="I152" i="16"/>
  <c r="G152" i="16"/>
  <c r="A152" i="16"/>
  <c r="M152" i="16" s="1"/>
  <c r="M151" i="16"/>
  <c r="I151" i="16"/>
  <c r="G151" i="16"/>
  <c r="A151" i="16"/>
  <c r="A150" i="16"/>
  <c r="B150" i="16" s="1"/>
  <c r="A149" i="16"/>
  <c r="B149" i="16" s="1"/>
  <c r="A148" i="16"/>
  <c r="B148" i="16" s="1"/>
  <c r="S147" i="16"/>
  <c r="T147" i="16" s="1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B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B145" i="16"/>
  <c r="A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B144" i="16"/>
  <c r="A144" i="16"/>
  <c r="R143" i="16"/>
  <c r="P143" i="16"/>
  <c r="O143" i="16"/>
  <c r="N143" i="16"/>
  <c r="L143" i="16"/>
  <c r="K143" i="16"/>
  <c r="J143" i="16"/>
  <c r="H143" i="16"/>
  <c r="G143" i="16"/>
  <c r="B143" i="16"/>
  <c r="A143" i="16"/>
  <c r="Q143" i="16" s="1"/>
  <c r="R142" i="16"/>
  <c r="P142" i="16"/>
  <c r="O142" i="16"/>
  <c r="N142" i="16"/>
  <c r="L142" i="16"/>
  <c r="K142" i="16"/>
  <c r="J142" i="16"/>
  <c r="H142" i="16"/>
  <c r="G142" i="16"/>
  <c r="B142" i="16"/>
  <c r="A142" i="16"/>
  <c r="Q142" i="16" s="1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B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B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B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B138" i="16"/>
  <c r="A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B137" i="16"/>
  <c r="A137" i="16"/>
  <c r="B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B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B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B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B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B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B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B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B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B127" i="16"/>
  <c r="A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B126" i="16"/>
  <c r="A126" i="16"/>
  <c r="B125" i="16"/>
  <c r="A125" i="16"/>
  <c r="B124" i="16"/>
  <c r="A124" i="16"/>
  <c r="B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B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B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B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B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B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B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B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B115" i="16"/>
  <c r="A115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B114" i="16"/>
  <c r="A114" i="16"/>
  <c r="B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B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B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B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B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B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B107" i="16"/>
  <c r="A107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B106" i="16"/>
  <c r="A106" i="16"/>
  <c r="B105" i="16"/>
  <c r="A105" i="16"/>
  <c r="B104" i="16"/>
  <c r="A104" i="16"/>
  <c r="T102" i="16"/>
  <c r="S102" i="16"/>
  <c r="T101" i="16"/>
  <c r="B101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B65" i="16"/>
  <c r="R64" i="16"/>
  <c r="Q64" i="16"/>
  <c r="P64" i="16"/>
  <c r="O64" i="16"/>
  <c r="N64" i="16"/>
  <c r="M64" i="16"/>
  <c r="L64" i="16"/>
  <c r="K64" i="16"/>
  <c r="J64" i="16"/>
  <c r="I64" i="16"/>
  <c r="H64" i="16"/>
  <c r="R65" i="11" s="1"/>
  <c r="G64" i="16"/>
  <c r="B64" i="16"/>
  <c r="R63" i="16"/>
  <c r="Q63" i="16"/>
  <c r="P63" i="16"/>
  <c r="O63" i="16"/>
  <c r="N63" i="16"/>
  <c r="M63" i="16"/>
  <c r="L63" i="16"/>
  <c r="K63" i="16"/>
  <c r="J63" i="16"/>
  <c r="I63" i="16"/>
  <c r="H63" i="16"/>
  <c r="R64" i="11" s="1"/>
  <c r="G63" i="16"/>
  <c r="B63" i="16"/>
  <c r="R62" i="16"/>
  <c r="Q62" i="16"/>
  <c r="P62" i="16"/>
  <c r="O62" i="16"/>
  <c r="N62" i="16"/>
  <c r="M62" i="16"/>
  <c r="L62" i="16"/>
  <c r="K62" i="16"/>
  <c r="J62" i="16"/>
  <c r="I62" i="16"/>
  <c r="H62" i="16"/>
  <c r="R63" i="11" s="1"/>
  <c r="G62" i="16"/>
  <c r="B62" i="16"/>
  <c r="B61" i="16"/>
  <c r="B60" i="16"/>
  <c r="R59" i="16"/>
  <c r="Q59" i="16"/>
  <c r="P59" i="16"/>
  <c r="O59" i="16"/>
  <c r="N59" i="16"/>
  <c r="M59" i="16"/>
  <c r="L59" i="16"/>
  <c r="K59" i="16"/>
  <c r="J59" i="16"/>
  <c r="I59" i="16"/>
  <c r="H59" i="16"/>
  <c r="R59" i="11" s="1"/>
  <c r="G59" i="16"/>
  <c r="B59" i="16"/>
  <c r="R58" i="16"/>
  <c r="Q58" i="16"/>
  <c r="P58" i="16"/>
  <c r="O58" i="16"/>
  <c r="N58" i="16"/>
  <c r="M58" i="16"/>
  <c r="L58" i="16"/>
  <c r="K58" i="16"/>
  <c r="J58" i="16"/>
  <c r="I58" i="16"/>
  <c r="H58" i="16"/>
  <c r="R58" i="11" s="1"/>
  <c r="G58" i="16"/>
  <c r="B58" i="16"/>
  <c r="B57" i="16"/>
  <c r="B56" i="16"/>
  <c r="B55" i="16"/>
  <c r="R54" i="16"/>
  <c r="Q54" i="16"/>
  <c r="P54" i="16"/>
  <c r="O54" i="16"/>
  <c r="N54" i="16"/>
  <c r="M54" i="16"/>
  <c r="L54" i="16"/>
  <c r="K54" i="16"/>
  <c r="J54" i="16"/>
  <c r="I54" i="16"/>
  <c r="H54" i="16"/>
  <c r="R54" i="11" s="1"/>
  <c r="G54" i="16"/>
  <c r="B54" i="16"/>
  <c r="R53" i="16"/>
  <c r="Q53" i="16"/>
  <c r="P53" i="16"/>
  <c r="O53" i="16"/>
  <c r="N53" i="16"/>
  <c r="M53" i="16"/>
  <c r="L53" i="16"/>
  <c r="K53" i="16"/>
  <c r="J53" i="16"/>
  <c r="I53" i="16"/>
  <c r="H53" i="16"/>
  <c r="R53" i="11" s="1"/>
  <c r="G53" i="16"/>
  <c r="B53" i="16"/>
  <c r="R52" i="16"/>
  <c r="Q52" i="16"/>
  <c r="P52" i="16"/>
  <c r="O52" i="16"/>
  <c r="N52" i="16"/>
  <c r="M52" i="16"/>
  <c r="L52" i="16"/>
  <c r="K52" i="16"/>
  <c r="J52" i="16"/>
  <c r="I52" i="16"/>
  <c r="H52" i="16"/>
  <c r="R52" i="11" s="1"/>
  <c r="G52" i="16"/>
  <c r="B52" i="16"/>
  <c r="R51" i="16"/>
  <c r="Q51" i="16"/>
  <c r="P51" i="16"/>
  <c r="O51" i="16"/>
  <c r="N51" i="16"/>
  <c r="M51" i="16"/>
  <c r="L51" i="16"/>
  <c r="K51" i="16"/>
  <c r="J51" i="16"/>
  <c r="I51" i="16"/>
  <c r="H51" i="16"/>
  <c r="R51" i="11" s="1"/>
  <c r="G51" i="16"/>
  <c r="B51" i="16"/>
  <c r="R50" i="16"/>
  <c r="Q50" i="16"/>
  <c r="P50" i="16"/>
  <c r="O50" i="16"/>
  <c r="N50" i="16"/>
  <c r="M50" i="16"/>
  <c r="L50" i="16"/>
  <c r="K50" i="16"/>
  <c r="J50" i="16"/>
  <c r="I50" i="16"/>
  <c r="H50" i="16"/>
  <c r="R50" i="11" s="1"/>
  <c r="G50" i="16"/>
  <c r="B50" i="16"/>
  <c r="R49" i="16"/>
  <c r="Q49" i="16"/>
  <c r="P49" i="16"/>
  <c r="O49" i="16"/>
  <c r="N49" i="16"/>
  <c r="M49" i="16"/>
  <c r="L49" i="16"/>
  <c r="K49" i="16"/>
  <c r="J49" i="16"/>
  <c r="I49" i="16"/>
  <c r="H49" i="16"/>
  <c r="R49" i="11" s="1"/>
  <c r="G49" i="16"/>
  <c r="B49" i="16"/>
  <c r="R48" i="16"/>
  <c r="Q48" i="16"/>
  <c r="P48" i="16"/>
  <c r="O48" i="16"/>
  <c r="N48" i="16"/>
  <c r="M48" i="16"/>
  <c r="L48" i="16"/>
  <c r="K48" i="16"/>
  <c r="J48" i="16"/>
  <c r="I48" i="16"/>
  <c r="H48" i="16"/>
  <c r="R48" i="11" s="1"/>
  <c r="G48" i="16"/>
  <c r="B48" i="16"/>
  <c r="R47" i="16"/>
  <c r="Q47" i="16"/>
  <c r="P47" i="16"/>
  <c r="O47" i="16"/>
  <c r="N47" i="16"/>
  <c r="M47" i="16"/>
  <c r="L47" i="16"/>
  <c r="K47" i="16"/>
  <c r="J47" i="16"/>
  <c r="I47" i="16"/>
  <c r="H47" i="16"/>
  <c r="R47" i="11" s="1"/>
  <c r="G47" i="16"/>
  <c r="B47" i="16"/>
  <c r="R46" i="16"/>
  <c r="Q46" i="16"/>
  <c r="P46" i="16"/>
  <c r="O46" i="16"/>
  <c r="N46" i="16"/>
  <c r="M46" i="16"/>
  <c r="L46" i="16"/>
  <c r="K46" i="16"/>
  <c r="J46" i="16"/>
  <c r="I46" i="16"/>
  <c r="H46" i="16"/>
  <c r="R46" i="11" s="1"/>
  <c r="G46" i="16"/>
  <c r="B46" i="16"/>
  <c r="R45" i="16"/>
  <c r="Q45" i="16"/>
  <c r="P45" i="16"/>
  <c r="O45" i="16"/>
  <c r="N45" i="16"/>
  <c r="M45" i="16"/>
  <c r="L45" i="16"/>
  <c r="K45" i="16"/>
  <c r="J45" i="16"/>
  <c r="I45" i="16"/>
  <c r="H45" i="16"/>
  <c r="R45" i="11" s="1"/>
  <c r="G45" i="16"/>
  <c r="B45" i="16"/>
  <c r="R44" i="16"/>
  <c r="Q44" i="16"/>
  <c r="P44" i="16"/>
  <c r="O44" i="16"/>
  <c r="N44" i="16"/>
  <c r="M44" i="16"/>
  <c r="L44" i="16"/>
  <c r="K44" i="16"/>
  <c r="J44" i="16"/>
  <c r="I44" i="16"/>
  <c r="H44" i="16"/>
  <c r="R44" i="11" s="1"/>
  <c r="G44" i="16"/>
  <c r="B44" i="16"/>
  <c r="R43" i="16"/>
  <c r="Q43" i="16"/>
  <c r="P43" i="16"/>
  <c r="O43" i="16"/>
  <c r="N43" i="16"/>
  <c r="M43" i="16"/>
  <c r="L43" i="16"/>
  <c r="K43" i="16"/>
  <c r="J43" i="16"/>
  <c r="I43" i="16"/>
  <c r="H43" i="16"/>
  <c r="R43" i="11" s="1"/>
  <c r="G43" i="16"/>
  <c r="B43" i="16"/>
  <c r="B42" i="16"/>
  <c r="R41" i="16"/>
  <c r="Q41" i="16"/>
  <c r="P41" i="16"/>
  <c r="O41" i="16"/>
  <c r="N41" i="16"/>
  <c r="M41" i="16"/>
  <c r="L41" i="16"/>
  <c r="K41" i="16"/>
  <c r="J41" i="16"/>
  <c r="I41" i="16"/>
  <c r="H41" i="16"/>
  <c r="R41" i="11" s="1"/>
  <c r="G41" i="16"/>
  <c r="B41" i="16"/>
  <c r="R40" i="16"/>
  <c r="Q40" i="16"/>
  <c r="P40" i="16"/>
  <c r="O40" i="16"/>
  <c r="N40" i="16"/>
  <c r="M40" i="16"/>
  <c r="L40" i="16"/>
  <c r="K40" i="16"/>
  <c r="J40" i="16"/>
  <c r="I40" i="16"/>
  <c r="H40" i="16"/>
  <c r="R40" i="11" s="1"/>
  <c r="G40" i="16"/>
  <c r="B40" i="16"/>
  <c r="R39" i="16"/>
  <c r="Q39" i="16"/>
  <c r="P39" i="16"/>
  <c r="O39" i="16"/>
  <c r="N39" i="16"/>
  <c r="M39" i="16"/>
  <c r="L39" i="16"/>
  <c r="K39" i="16"/>
  <c r="J39" i="16"/>
  <c r="I39" i="16"/>
  <c r="H39" i="16"/>
  <c r="R39" i="11" s="1"/>
  <c r="G39" i="16"/>
  <c r="B39" i="16"/>
  <c r="R38" i="16"/>
  <c r="Q38" i="16"/>
  <c r="P38" i="16"/>
  <c r="O38" i="16"/>
  <c r="N38" i="16"/>
  <c r="M38" i="16"/>
  <c r="L38" i="16"/>
  <c r="K38" i="16"/>
  <c r="J38" i="16"/>
  <c r="I38" i="16"/>
  <c r="H38" i="16"/>
  <c r="R38" i="11" s="1"/>
  <c r="G38" i="16"/>
  <c r="B38" i="16"/>
  <c r="R37" i="16"/>
  <c r="Q37" i="16"/>
  <c r="P37" i="16"/>
  <c r="O37" i="16"/>
  <c r="N37" i="16"/>
  <c r="M37" i="16"/>
  <c r="L37" i="16"/>
  <c r="K37" i="16"/>
  <c r="J37" i="16"/>
  <c r="I37" i="16"/>
  <c r="H37" i="16"/>
  <c r="R37" i="11" s="1"/>
  <c r="G37" i="16"/>
  <c r="B37" i="16"/>
  <c r="R36" i="16"/>
  <c r="Q36" i="16"/>
  <c r="P36" i="16"/>
  <c r="O36" i="16"/>
  <c r="N36" i="16"/>
  <c r="M36" i="16"/>
  <c r="L36" i="16"/>
  <c r="K36" i="16"/>
  <c r="J36" i="16"/>
  <c r="I36" i="16"/>
  <c r="H36" i="16"/>
  <c r="R36" i="11" s="1"/>
  <c r="G36" i="16"/>
  <c r="B36" i="16"/>
  <c r="R35" i="16"/>
  <c r="Q35" i="16"/>
  <c r="P35" i="16"/>
  <c r="O35" i="16"/>
  <c r="N35" i="16"/>
  <c r="M35" i="16"/>
  <c r="L35" i="16"/>
  <c r="K35" i="16"/>
  <c r="J35" i="16"/>
  <c r="I35" i="16"/>
  <c r="H35" i="16"/>
  <c r="R35" i="11" s="1"/>
  <c r="G35" i="16"/>
  <c r="B35" i="16"/>
  <c r="R34" i="16"/>
  <c r="Q34" i="16"/>
  <c r="P34" i="16"/>
  <c r="O34" i="16"/>
  <c r="N34" i="16"/>
  <c r="M34" i="16"/>
  <c r="L34" i="16"/>
  <c r="K34" i="16"/>
  <c r="J34" i="16"/>
  <c r="I34" i="16"/>
  <c r="H34" i="16"/>
  <c r="R34" i="11" s="1"/>
  <c r="G34" i="16"/>
  <c r="B34" i="16"/>
  <c r="R33" i="16"/>
  <c r="Q33" i="16"/>
  <c r="P33" i="16"/>
  <c r="O33" i="16"/>
  <c r="N33" i="16"/>
  <c r="M33" i="16"/>
  <c r="L33" i="16"/>
  <c r="K33" i="16"/>
  <c r="J33" i="16"/>
  <c r="I33" i="16"/>
  <c r="H33" i="16"/>
  <c r="R33" i="11" s="1"/>
  <c r="G33" i="16"/>
  <c r="B33" i="16"/>
  <c r="R32" i="16"/>
  <c r="Q32" i="16"/>
  <c r="P32" i="16"/>
  <c r="O32" i="16"/>
  <c r="N32" i="16"/>
  <c r="M32" i="16"/>
  <c r="L32" i="16"/>
  <c r="K32" i="16"/>
  <c r="J32" i="16"/>
  <c r="I32" i="16"/>
  <c r="H32" i="16"/>
  <c r="R32" i="11" s="1"/>
  <c r="G32" i="16"/>
  <c r="B32" i="16"/>
  <c r="B31" i="16"/>
  <c r="B30" i="16"/>
  <c r="B29" i="16"/>
  <c r="R28" i="16"/>
  <c r="Q28" i="16"/>
  <c r="P28" i="16"/>
  <c r="O28" i="16"/>
  <c r="N28" i="16"/>
  <c r="M28" i="16"/>
  <c r="L28" i="16"/>
  <c r="K28" i="16"/>
  <c r="J28" i="16"/>
  <c r="I28" i="16"/>
  <c r="H28" i="16"/>
  <c r="R28" i="11" s="1"/>
  <c r="G28" i="16"/>
  <c r="B28" i="16"/>
  <c r="R27" i="16"/>
  <c r="Q27" i="16"/>
  <c r="P27" i="16"/>
  <c r="O27" i="16"/>
  <c r="N27" i="16"/>
  <c r="M27" i="16"/>
  <c r="L27" i="16"/>
  <c r="K27" i="16"/>
  <c r="J27" i="16"/>
  <c r="I27" i="16"/>
  <c r="H27" i="16"/>
  <c r="R27" i="11" s="1"/>
  <c r="G27" i="16"/>
  <c r="B27" i="16"/>
  <c r="R26" i="16"/>
  <c r="Q26" i="16"/>
  <c r="P26" i="16"/>
  <c r="O26" i="16"/>
  <c r="N26" i="16"/>
  <c r="M26" i="16"/>
  <c r="L26" i="16"/>
  <c r="K26" i="16"/>
  <c r="J26" i="16"/>
  <c r="I26" i="16"/>
  <c r="H26" i="16"/>
  <c r="R26" i="11" s="1"/>
  <c r="G26" i="16"/>
  <c r="B26" i="16"/>
  <c r="R25" i="16"/>
  <c r="Q25" i="16"/>
  <c r="P25" i="16"/>
  <c r="O25" i="16"/>
  <c r="N25" i="16"/>
  <c r="M25" i="16"/>
  <c r="L25" i="16"/>
  <c r="K25" i="16"/>
  <c r="J25" i="16"/>
  <c r="I25" i="16"/>
  <c r="H25" i="16"/>
  <c r="R25" i="11" s="1"/>
  <c r="G25" i="16"/>
  <c r="B25" i="16"/>
  <c r="R24" i="16"/>
  <c r="Q24" i="16"/>
  <c r="P24" i="16"/>
  <c r="O24" i="16"/>
  <c r="N24" i="16"/>
  <c r="M24" i="16"/>
  <c r="L24" i="16"/>
  <c r="K24" i="16"/>
  <c r="J24" i="16"/>
  <c r="I24" i="16"/>
  <c r="H24" i="16"/>
  <c r="R24" i="11" s="1"/>
  <c r="G24" i="16"/>
  <c r="B24" i="16"/>
  <c r="R23" i="16"/>
  <c r="Q23" i="16"/>
  <c r="P23" i="16"/>
  <c r="O23" i="16"/>
  <c r="N23" i="16"/>
  <c r="M23" i="16"/>
  <c r="L23" i="16"/>
  <c r="K23" i="16"/>
  <c r="J23" i="16"/>
  <c r="I23" i="16"/>
  <c r="H23" i="16"/>
  <c r="R23" i="11" s="1"/>
  <c r="G23" i="16"/>
  <c r="B23" i="16"/>
  <c r="R22" i="16"/>
  <c r="Q22" i="16"/>
  <c r="P22" i="16"/>
  <c r="O22" i="16"/>
  <c r="N22" i="16"/>
  <c r="M22" i="16"/>
  <c r="L22" i="16"/>
  <c r="K22" i="16"/>
  <c r="J22" i="16"/>
  <c r="I22" i="16"/>
  <c r="H22" i="16"/>
  <c r="R22" i="11" s="1"/>
  <c r="G22" i="16"/>
  <c r="B22" i="16"/>
  <c r="R21" i="16"/>
  <c r="Q21" i="16"/>
  <c r="P21" i="16"/>
  <c r="O21" i="16"/>
  <c r="N21" i="16"/>
  <c r="M21" i="16"/>
  <c r="L21" i="16"/>
  <c r="K21" i="16"/>
  <c r="J21" i="16"/>
  <c r="I21" i="16"/>
  <c r="H21" i="16"/>
  <c r="R21" i="11" s="1"/>
  <c r="G21" i="16"/>
  <c r="B21" i="16"/>
  <c r="R20" i="16"/>
  <c r="Q20" i="16"/>
  <c r="P20" i="16"/>
  <c r="O20" i="16"/>
  <c r="N20" i="16"/>
  <c r="M20" i="16"/>
  <c r="L20" i="16"/>
  <c r="K20" i="16"/>
  <c r="J20" i="16"/>
  <c r="I20" i="16"/>
  <c r="H20" i="16"/>
  <c r="R20" i="11" s="1"/>
  <c r="G20" i="16"/>
  <c r="B20" i="16"/>
  <c r="R19" i="16"/>
  <c r="Q19" i="16"/>
  <c r="P19" i="16"/>
  <c r="O19" i="16"/>
  <c r="N19" i="16"/>
  <c r="M19" i="16"/>
  <c r="L19" i="16"/>
  <c r="K19" i="16"/>
  <c r="J19" i="16"/>
  <c r="I19" i="16"/>
  <c r="H19" i="16"/>
  <c r="R19" i="11" s="1"/>
  <c r="G19" i="16"/>
  <c r="B19" i="16"/>
  <c r="R18" i="16"/>
  <c r="Q18" i="16"/>
  <c r="P18" i="16"/>
  <c r="O18" i="16"/>
  <c r="N18" i="16"/>
  <c r="M18" i="16"/>
  <c r="L18" i="16"/>
  <c r="K18" i="16"/>
  <c r="J18" i="16"/>
  <c r="I18" i="16"/>
  <c r="H18" i="16"/>
  <c r="R18" i="11" s="1"/>
  <c r="G18" i="16"/>
  <c r="B18" i="16"/>
  <c r="R17" i="16"/>
  <c r="Q17" i="16"/>
  <c r="P17" i="16"/>
  <c r="O17" i="16"/>
  <c r="N17" i="16"/>
  <c r="M17" i="16"/>
  <c r="L17" i="16"/>
  <c r="K17" i="16"/>
  <c r="J17" i="16"/>
  <c r="I17" i="16"/>
  <c r="H17" i="16"/>
  <c r="R17" i="11" s="1"/>
  <c r="G17" i="16"/>
  <c r="B17" i="16"/>
  <c r="R16" i="16"/>
  <c r="Q16" i="16"/>
  <c r="P16" i="16"/>
  <c r="O16" i="16"/>
  <c r="N16" i="16"/>
  <c r="M16" i="16"/>
  <c r="L16" i="16"/>
  <c r="K16" i="16"/>
  <c r="J16" i="16"/>
  <c r="I16" i="16"/>
  <c r="H16" i="16"/>
  <c r="R16" i="11" s="1"/>
  <c r="G16" i="16"/>
  <c r="B16" i="16"/>
  <c r="R15" i="16"/>
  <c r="Q15" i="16"/>
  <c r="P15" i="16"/>
  <c r="O15" i="16"/>
  <c r="N15" i="16"/>
  <c r="M15" i="16"/>
  <c r="L15" i="16"/>
  <c r="K15" i="16"/>
  <c r="J15" i="16"/>
  <c r="I15" i="16"/>
  <c r="H15" i="16"/>
  <c r="R15" i="11" s="1"/>
  <c r="G15" i="16"/>
  <c r="B15" i="16"/>
  <c r="R14" i="16"/>
  <c r="Q14" i="16"/>
  <c r="P14" i="16"/>
  <c r="O14" i="16"/>
  <c r="N14" i="16"/>
  <c r="M14" i="16"/>
  <c r="L14" i="16"/>
  <c r="K14" i="16"/>
  <c r="J14" i="16"/>
  <c r="I14" i="16"/>
  <c r="H14" i="16"/>
  <c r="R14" i="11" s="1"/>
  <c r="G14" i="16"/>
  <c r="B14" i="16"/>
  <c r="R13" i="16"/>
  <c r="Q13" i="16"/>
  <c r="P13" i="16"/>
  <c r="O13" i="16"/>
  <c r="N13" i="16"/>
  <c r="M13" i="16"/>
  <c r="L13" i="16"/>
  <c r="K13" i="16"/>
  <c r="J13" i="16"/>
  <c r="I13" i="16"/>
  <c r="H13" i="16"/>
  <c r="R13" i="11" s="1"/>
  <c r="G13" i="16"/>
  <c r="B13" i="16"/>
  <c r="R12" i="16"/>
  <c r="Q12" i="16"/>
  <c r="P12" i="16"/>
  <c r="O12" i="16"/>
  <c r="N12" i="16"/>
  <c r="M12" i="16"/>
  <c r="L12" i="16"/>
  <c r="K12" i="16"/>
  <c r="J12" i="16"/>
  <c r="I12" i="16"/>
  <c r="H12" i="16"/>
  <c r="R12" i="11" s="1"/>
  <c r="G12" i="16"/>
  <c r="B12" i="16"/>
  <c r="B11" i="16"/>
  <c r="B10" i="16"/>
  <c r="T9" i="16"/>
  <c r="T103" i="16" s="1"/>
  <c r="S8" i="16"/>
  <c r="R8" i="16"/>
  <c r="R102" i="16" s="1"/>
  <c r="Q8" i="16"/>
  <c r="Q102" i="16" s="1"/>
  <c r="P8" i="16"/>
  <c r="P102" i="16" s="1"/>
  <c r="O8" i="16"/>
  <c r="O102" i="16" s="1"/>
  <c r="N8" i="16"/>
  <c r="N102" i="16" s="1"/>
  <c r="M8" i="16"/>
  <c r="M102" i="16" s="1"/>
  <c r="L8" i="16"/>
  <c r="L102" i="16" s="1"/>
  <c r="K8" i="16"/>
  <c r="K102" i="16" s="1"/>
  <c r="J8" i="16"/>
  <c r="J102" i="16" s="1"/>
  <c r="I8" i="16"/>
  <c r="I102" i="16" s="1"/>
  <c r="H8" i="16"/>
  <c r="H102" i="16" s="1"/>
  <c r="G8" i="16"/>
  <c r="G102" i="16" s="1"/>
  <c r="S7" i="16"/>
  <c r="S101" i="16" s="1"/>
  <c r="B7" i="16"/>
  <c r="R5" i="16"/>
  <c r="Q5" i="16"/>
  <c r="P5" i="16"/>
  <c r="O5" i="16"/>
  <c r="N5" i="16"/>
  <c r="M5" i="16"/>
  <c r="L5" i="16"/>
  <c r="K5" i="16"/>
  <c r="J5" i="16"/>
  <c r="I5" i="16"/>
  <c r="H5" i="16"/>
  <c r="G5" i="16"/>
  <c r="E4" i="16"/>
  <c r="E3" i="16"/>
  <c r="E2" i="16"/>
  <c r="K13" i="11" l="1"/>
  <c r="K17" i="11"/>
  <c r="K21" i="11"/>
  <c r="K25" i="11"/>
  <c r="K33" i="11"/>
  <c r="K37" i="11"/>
  <c r="K41" i="11"/>
  <c r="K45" i="11"/>
  <c r="K49" i="11"/>
  <c r="K53" i="11"/>
  <c r="Q57" i="16"/>
  <c r="G136" i="16"/>
  <c r="K136" i="16"/>
  <c r="O136" i="16"/>
  <c r="I136" i="16"/>
  <c r="M136" i="16"/>
  <c r="Q136" i="16"/>
  <c r="K63" i="11"/>
  <c r="K64" i="11"/>
  <c r="K65" i="11"/>
  <c r="K14" i="11"/>
  <c r="K18" i="11"/>
  <c r="K22" i="11"/>
  <c r="K26" i="11"/>
  <c r="K34" i="11"/>
  <c r="K38" i="11"/>
  <c r="K46" i="11"/>
  <c r="K50" i="11"/>
  <c r="K54" i="11"/>
  <c r="K58" i="11"/>
  <c r="K15" i="11"/>
  <c r="K19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R105" i="16"/>
  <c r="M31" i="16"/>
  <c r="I57" i="16"/>
  <c r="M57" i="16"/>
  <c r="G150" i="16"/>
  <c r="N136" i="16"/>
  <c r="H57" i="16"/>
  <c r="R57" i="11" s="1"/>
  <c r="L57" i="16"/>
  <c r="P57" i="16"/>
  <c r="N42" i="16"/>
  <c r="J57" i="16"/>
  <c r="N57" i="16"/>
  <c r="R57" i="16"/>
  <c r="I105" i="16"/>
  <c r="M105" i="16"/>
  <c r="I113" i="16"/>
  <c r="M113" i="16"/>
  <c r="Q113" i="16"/>
  <c r="K113" i="16"/>
  <c r="G125" i="16"/>
  <c r="M150" i="16"/>
  <c r="H11" i="16"/>
  <c r="I42" i="16"/>
  <c r="Q42" i="16"/>
  <c r="H105" i="16"/>
  <c r="L105" i="16"/>
  <c r="P105" i="16"/>
  <c r="J105" i="16"/>
  <c r="K125" i="16"/>
  <c r="K123" i="16" s="1"/>
  <c r="K124" i="16" s="1"/>
  <c r="O125" i="16"/>
  <c r="O123" i="16" s="1"/>
  <c r="O124" i="16" s="1"/>
  <c r="I125" i="16"/>
  <c r="Q125" i="16"/>
  <c r="H136" i="16"/>
  <c r="L136" i="16"/>
  <c r="P136" i="16"/>
  <c r="S46" i="16"/>
  <c r="T46" i="16" s="1"/>
  <c r="S54" i="16"/>
  <c r="T54" i="16" s="1"/>
  <c r="K11" i="16"/>
  <c r="K10" i="16" s="1"/>
  <c r="P11" i="16"/>
  <c r="P10" i="16" s="1"/>
  <c r="S20" i="16"/>
  <c r="T20" i="16" s="1"/>
  <c r="S24" i="16"/>
  <c r="T24" i="16" s="1"/>
  <c r="S28" i="16"/>
  <c r="T28" i="16" s="1"/>
  <c r="Q105" i="16"/>
  <c r="G11" i="16"/>
  <c r="O11" i="16"/>
  <c r="O10" i="16" s="1"/>
  <c r="N105" i="16"/>
  <c r="M125" i="16"/>
  <c r="L11" i="16"/>
  <c r="L10" i="16" s="1"/>
  <c r="S33" i="16"/>
  <c r="T33" i="16" s="1"/>
  <c r="I31" i="16"/>
  <c r="Q31" i="16"/>
  <c r="S37" i="16"/>
  <c r="T37" i="16" s="1"/>
  <c r="J113" i="16"/>
  <c r="J104" i="16" s="1"/>
  <c r="N113" i="16"/>
  <c r="N104" i="16" s="1"/>
  <c r="R113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M29" i="16" s="1"/>
  <c r="S47" i="16"/>
  <c r="T47" i="16" s="1"/>
  <c r="S51" i="16"/>
  <c r="T51" i="16" s="1"/>
  <c r="S107" i="16"/>
  <c r="T107" i="16" s="1"/>
  <c r="S109" i="16"/>
  <c r="T109" i="16" s="1"/>
  <c r="S111" i="16"/>
  <c r="T111" i="16" s="1"/>
  <c r="S137" i="16"/>
  <c r="T137" i="16" s="1"/>
  <c r="S141" i="16"/>
  <c r="T141" i="16" s="1"/>
  <c r="Q123" i="16"/>
  <c r="Q124" i="16" s="1"/>
  <c r="I11" i="16"/>
  <c r="I10" i="16" s="1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N29" i="16" s="1"/>
  <c r="N30" i="16" s="1"/>
  <c r="R31" i="16"/>
  <c r="H31" i="16"/>
  <c r="R31" i="11" s="1"/>
  <c r="L31" i="16"/>
  <c r="P31" i="16"/>
  <c r="S35" i="16"/>
  <c r="T35" i="16" s="1"/>
  <c r="S39" i="16"/>
  <c r="T39" i="16" s="1"/>
  <c r="S44" i="16"/>
  <c r="T44" i="16" s="1"/>
  <c r="S52" i="16"/>
  <c r="T52" i="16" s="1"/>
  <c r="H113" i="16"/>
  <c r="L113" i="16"/>
  <c r="P113" i="16"/>
  <c r="S129" i="16"/>
  <c r="T129" i="16" s="1"/>
  <c r="S133" i="16"/>
  <c r="T133" i="16" s="1"/>
  <c r="J136" i="16"/>
  <c r="R136" i="16"/>
  <c r="S16" i="16"/>
  <c r="T16" i="16" s="1"/>
  <c r="M11" i="16"/>
  <c r="M10" i="16" s="1"/>
  <c r="J11" i="16"/>
  <c r="J10" i="16" s="1"/>
  <c r="N11" i="16"/>
  <c r="N10" i="16" s="1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K29" i="16" s="1"/>
  <c r="K30" i="16" s="1"/>
  <c r="O31" i="16"/>
  <c r="O29" i="16" s="1"/>
  <c r="O30" i="16" s="1"/>
  <c r="S36" i="16"/>
  <c r="T36" i="16" s="1"/>
  <c r="S40" i="16"/>
  <c r="T40" i="16" s="1"/>
  <c r="H42" i="16"/>
  <c r="R42" i="11" s="1"/>
  <c r="L42" i="16"/>
  <c r="P42" i="16"/>
  <c r="S45" i="16"/>
  <c r="T45" i="16" s="1"/>
  <c r="J42" i="16"/>
  <c r="R42" i="16"/>
  <c r="S53" i="16"/>
  <c r="T53" i="16" s="1"/>
  <c r="G57" i="16"/>
  <c r="K57" i="11" s="1"/>
  <c r="K57" i="16"/>
  <c r="O57" i="16"/>
  <c r="G105" i="16"/>
  <c r="K105" i="16"/>
  <c r="O105" i="16"/>
  <c r="S108" i="16"/>
  <c r="T108" i="16" s="1"/>
  <c r="S110" i="16"/>
  <c r="T110" i="16" s="1"/>
  <c r="S112" i="16"/>
  <c r="T112" i="16" s="1"/>
  <c r="S114" i="16"/>
  <c r="T114" i="16" s="1"/>
  <c r="O113" i="16"/>
  <c r="S118" i="16"/>
  <c r="T118" i="16" s="1"/>
  <c r="S122" i="16"/>
  <c r="T122" i="16" s="1"/>
  <c r="J125" i="16"/>
  <c r="J123" i="16" s="1"/>
  <c r="N125" i="16"/>
  <c r="N123" i="16" s="1"/>
  <c r="N124" i="16" s="1"/>
  <c r="R125" i="16"/>
  <c r="G29" i="16"/>
  <c r="P156" i="16"/>
  <c r="L156" i="16"/>
  <c r="H156" i="16"/>
  <c r="O156" i="16"/>
  <c r="K156" i="16"/>
  <c r="G156" i="16"/>
  <c r="R156" i="16"/>
  <c r="N156" i="16"/>
  <c r="J156" i="16"/>
  <c r="B156" i="16"/>
  <c r="Q156" i="16"/>
  <c r="M156" i="16"/>
  <c r="I156" i="16"/>
  <c r="S32" i="16"/>
  <c r="T32" i="16" s="1"/>
  <c r="S49" i="16"/>
  <c r="T49" i="16" s="1"/>
  <c r="S64" i="16"/>
  <c r="T64" i="16" s="1"/>
  <c r="S106" i="16"/>
  <c r="T106" i="16" s="1"/>
  <c r="P157" i="16"/>
  <c r="L157" i="16"/>
  <c r="H157" i="16"/>
  <c r="O157" i="16"/>
  <c r="K157" i="16"/>
  <c r="G157" i="16"/>
  <c r="R157" i="16"/>
  <c r="N157" i="16"/>
  <c r="J157" i="16"/>
  <c r="B157" i="16"/>
  <c r="Q157" i="16"/>
  <c r="M157" i="16"/>
  <c r="I157" i="16"/>
  <c r="S12" i="16"/>
  <c r="T12" i="16" s="1"/>
  <c r="S41" i="16"/>
  <c r="T41" i="16" s="1"/>
  <c r="S50" i="16"/>
  <c r="T50" i="16" s="1"/>
  <c r="S58" i="16"/>
  <c r="T58" i="16" s="1"/>
  <c r="S62" i="16"/>
  <c r="T62" i="16" s="1"/>
  <c r="G113" i="16"/>
  <c r="S113" i="16" s="1"/>
  <c r="T113" i="16" s="1"/>
  <c r="H125" i="16"/>
  <c r="H123" i="16" s="1"/>
  <c r="H124" i="16" s="1"/>
  <c r="L125" i="16"/>
  <c r="L123" i="16" s="1"/>
  <c r="L124" i="16" s="1"/>
  <c r="P125" i="16"/>
  <c r="P158" i="16"/>
  <c r="L158" i="16"/>
  <c r="H158" i="16"/>
  <c r="O158" i="16"/>
  <c r="K158" i="16"/>
  <c r="G158" i="16"/>
  <c r="R158" i="16"/>
  <c r="N158" i="16"/>
  <c r="J158" i="16"/>
  <c r="B158" i="16"/>
  <c r="Q158" i="16"/>
  <c r="M158" i="16"/>
  <c r="I158" i="16"/>
  <c r="S38" i="16"/>
  <c r="T38" i="16" s="1"/>
  <c r="S43" i="16"/>
  <c r="T43" i="16" s="1"/>
  <c r="S48" i="16"/>
  <c r="T48" i="16" s="1"/>
  <c r="S59" i="16"/>
  <c r="T59" i="16" s="1"/>
  <c r="S63" i="16"/>
  <c r="T63" i="16" s="1"/>
  <c r="H104" i="16"/>
  <c r="L104" i="16"/>
  <c r="S117" i="16"/>
  <c r="T117" i="16" s="1"/>
  <c r="S121" i="16"/>
  <c r="T121" i="16" s="1"/>
  <c r="S128" i="16"/>
  <c r="T128" i="16" s="1"/>
  <c r="S132" i="16"/>
  <c r="T132" i="16" s="1"/>
  <c r="S140" i="16"/>
  <c r="T140" i="16" s="1"/>
  <c r="S146" i="16"/>
  <c r="T146" i="16" s="1"/>
  <c r="P151" i="16"/>
  <c r="L151" i="16"/>
  <c r="H151" i="16"/>
  <c r="O151" i="16"/>
  <c r="K151" i="16"/>
  <c r="R151" i="16"/>
  <c r="N151" i="16"/>
  <c r="J151" i="16"/>
  <c r="B151" i="16"/>
  <c r="Q151" i="16"/>
  <c r="I153" i="16"/>
  <c r="I150" i="16" s="1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2" i="16"/>
  <c r="L152" i="16"/>
  <c r="H152" i="16"/>
  <c r="O152" i="16"/>
  <c r="K152" i="16"/>
  <c r="R152" i="16"/>
  <c r="N152" i="16"/>
  <c r="J152" i="16"/>
  <c r="B152" i="16"/>
  <c r="Q152" i="16"/>
  <c r="S115" i="16"/>
  <c r="T115" i="16" s="1"/>
  <c r="S119" i="16"/>
  <c r="T119" i="16" s="1"/>
  <c r="S126" i="16"/>
  <c r="T126" i="16" s="1"/>
  <c r="S130" i="16"/>
  <c r="T130" i="16" s="1"/>
  <c r="S134" i="16"/>
  <c r="T134" i="16" s="1"/>
  <c r="S138" i="16"/>
  <c r="T138" i="16" s="1"/>
  <c r="S144" i="16"/>
  <c r="T144" i="16" s="1"/>
  <c r="P153" i="16"/>
  <c r="L153" i="16"/>
  <c r="H153" i="16"/>
  <c r="O153" i="16"/>
  <c r="K153" i="16"/>
  <c r="R153" i="16"/>
  <c r="N153" i="16"/>
  <c r="J153" i="16"/>
  <c r="B153" i="16"/>
  <c r="Q153" i="16"/>
  <c r="I142" i="16"/>
  <c r="M142" i="16"/>
  <c r="I143" i="16"/>
  <c r="M143" i="16"/>
  <c r="K31" i="11" l="1"/>
  <c r="G123" i="16"/>
  <c r="G124" i="16" s="1"/>
  <c r="R104" i="16"/>
  <c r="I29" i="16"/>
  <c r="I30" i="16" s="1"/>
  <c r="H10" i="16"/>
  <c r="R10" i="11" s="1"/>
  <c r="R11" i="11"/>
  <c r="K42" i="11"/>
  <c r="I123" i="16"/>
  <c r="G10" i="16"/>
  <c r="K10" i="11" s="1"/>
  <c r="K11" i="11"/>
  <c r="Q104" i="16"/>
  <c r="Q148" i="16" s="1"/>
  <c r="Q149" i="16" s="1"/>
  <c r="M104" i="16"/>
  <c r="S57" i="16"/>
  <c r="T57" i="16" s="1"/>
  <c r="H148" i="16"/>
  <c r="H149" i="16" s="1"/>
  <c r="S42" i="16"/>
  <c r="T42" i="16" s="1"/>
  <c r="S136" i="16"/>
  <c r="T136" i="16" s="1"/>
  <c r="P104" i="16"/>
  <c r="P123" i="16"/>
  <c r="P124" i="16" s="1"/>
  <c r="K104" i="16"/>
  <c r="K148" i="16" s="1"/>
  <c r="K149" i="16" s="1"/>
  <c r="N148" i="16"/>
  <c r="R123" i="16"/>
  <c r="R124" i="16" s="1"/>
  <c r="S105" i="16"/>
  <c r="T105" i="16" s="1"/>
  <c r="Q29" i="16"/>
  <c r="Q30" i="16" s="1"/>
  <c r="S31" i="16"/>
  <c r="T31" i="16" s="1"/>
  <c r="I104" i="16"/>
  <c r="J124" i="16"/>
  <c r="J148" i="16"/>
  <c r="J149" i="16" s="1"/>
  <c r="S11" i="16"/>
  <c r="T11" i="16" s="1"/>
  <c r="S152" i="16"/>
  <c r="T152" i="16" s="1"/>
  <c r="N55" i="16"/>
  <c r="M30" i="16"/>
  <c r="M55" i="16"/>
  <c r="M56" i="16" s="1"/>
  <c r="S143" i="16"/>
  <c r="T143" i="16" s="1"/>
  <c r="P29" i="16"/>
  <c r="L29" i="16"/>
  <c r="J29" i="16"/>
  <c r="J30" i="16" s="1"/>
  <c r="S153" i="16"/>
  <c r="T153" i="16" s="1"/>
  <c r="O104" i="16"/>
  <c r="O148" i="16" s="1"/>
  <c r="O149" i="16" s="1"/>
  <c r="H29" i="16"/>
  <c r="R29" i="11" s="1"/>
  <c r="R29" i="16"/>
  <c r="R30" i="16" s="1"/>
  <c r="K55" i="16"/>
  <c r="O55" i="16"/>
  <c r="N150" i="16"/>
  <c r="H150" i="16"/>
  <c r="I124" i="16"/>
  <c r="M123" i="16"/>
  <c r="S142" i="16"/>
  <c r="T142" i="16" s="1"/>
  <c r="Q150" i="16"/>
  <c r="R150" i="16"/>
  <c r="L150" i="16"/>
  <c r="L148" i="16"/>
  <c r="S157" i="16"/>
  <c r="T157" i="16" s="1"/>
  <c r="N149" i="16"/>
  <c r="S156" i="16"/>
  <c r="T156" i="16" s="1"/>
  <c r="S125" i="16"/>
  <c r="T125" i="16" s="1"/>
  <c r="G104" i="16"/>
  <c r="S10" i="16"/>
  <c r="T10" i="16" s="1"/>
  <c r="K150" i="16"/>
  <c r="P150" i="16"/>
  <c r="S151" i="16"/>
  <c r="T151" i="16" s="1"/>
  <c r="J150" i="16"/>
  <c r="O150" i="16"/>
  <c r="S158" i="16"/>
  <c r="T158" i="16" s="1"/>
  <c r="G30" i="16"/>
  <c r="M60" i="16"/>
  <c r="M65" i="16" s="1"/>
  <c r="M61" i="16" s="1"/>
  <c r="N154" i="16" l="1"/>
  <c r="N159" i="16" s="1"/>
  <c r="N155" i="16" s="1"/>
  <c r="I55" i="16"/>
  <c r="I148" i="16"/>
  <c r="I154" i="16" s="1"/>
  <c r="I159" i="16" s="1"/>
  <c r="I155" i="16" s="1"/>
  <c r="J154" i="16"/>
  <c r="J159" i="16" s="1"/>
  <c r="J155" i="16" s="1"/>
  <c r="Q154" i="16"/>
  <c r="Q159" i="16" s="1"/>
  <c r="Q155" i="16" s="1"/>
  <c r="R148" i="16"/>
  <c r="K29" i="11"/>
  <c r="O154" i="16"/>
  <c r="O159" i="16" s="1"/>
  <c r="O155" i="16" s="1"/>
  <c r="G55" i="16"/>
  <c r="G60" i="16" s="1"/>
  <c r="K154" i="16"/>
  <c r="K159" i="16" s="1"/>
  <c r="K155" i="16" s="1"/>
  <c r="S123" i="16"/>
  <c r="T123" i="16" s="1"/>
  <c r="H154" i="16"/>
  <c r="H159" i="16" s="1"/>
  <c r="H155" i="16" s="1"/>
  <c r="Q55" i="16"/>
  <c r="P148" i="16"/>
  <c r="P149" i="16" s="1"/>
  <c r="S29" i="16"/>
  <c r="T29" i="16" s="1"/>
  <c r="N60" i="16"/>
  <c r="N65" i="16" s="1"/>
  <c r="N61" i="16" s="1"/>
  <c r="N56" i="16"/>
  <c r="I60" i="16"/>
  <c r="I65" i="16" s="1"/>
  <c r="I61" i="16" s="1"/>
  <c r="I56" i="16"/>
  <c r="R55" i="16"/>
  <c r="H30" i="16"/>
  <c r="R30" i="11" s="1"/>
  <c r="H55" i="16"/>
  <c r="R55" i="11" s="1"/>
  <c r="O56" i="16"/>
  <c r="O60" i="16"/>
  <c r="O65" i="16" s="1"/>
  <c r="O61" i="16" s="1"/>
  <c r="J55" i="16"/>
  <c r="L30" i="16"/>
  <c r="L55" i="16"/>
  <c r="K60" i="16"/>
  <c r="K65" i="16" s="1"/>
  <c r="K61" i="16" s="1"/>
  <c r="K56" i="16"/>
  <c r="P30" i="16"/>
  <c r="P55" i="16"/>
  <c r="G148" i="16"/>
  <c r="S104" i="16"/>
  <c r="T104" i="16" s="1"/>
  <c r="L154" i="16"/>
  <c r="L159" i="16" s="1"/>
  <c r="L155" i="16" s="1"/>
  <c r="L149" i="16"/>
  <c r="M124" i="16"/>
  <c r="S124" i="16" s="1"/>
  <c r="T124" i="16" s="1"/>
  <c r="M148" i="16"/>
  <c r="S150" i="16"/>
  <c r="T150" i="16" s="1"/>
  <c r="R154" i="16"/>
  <c r="R159" i="16" s="1"/>
  <c r="R155" i="16" s="1"/>
  <c r="R149" i="16"/>
  <c r="I149" i="16" l="1"/>
  <c r="K55" i="11"/>
  <c r="K30" i="11"/>
  <c r="G56" i="16"/>
  <c r="Q60" i="16"/>
  <c r="Q65" i="16" s="1"/>
  <c r="Q61" i="16" s="1"/>
  <c r="Q56" i="16"/>
  <c r="P154" i="16"/>
  <c r="P159" i="16" s="1"/>
  <c r="P155" i="16" s="1"/>
  <c r="S30" i="16"/>
  <c r="T30" i="16" s="1"/>
  <c r="S55" i="16"/>
  <c r="T55" i="16" s="1"/>
  <c r="H60" i="16"/>
  <c r="R61" i="11" s="1"/>
  <c r="H56" i="16"/>
  <c r="R56" i="11" s="1"/>
  <c r="J60" i="16"/>
  <c r="J65" i="16" s="1"/>
  <c r="J61" i="16" s="1"/>
  <c r="J56" i="16"/>
  <c r="R60" i="16"/>
  <c r="R65" i="16" s="1"/>
  <c r="R61" i="16" s="1"/>
  <c r="R56" i="16"/>
  <c r="P60" i="16"/>
  <c r="P65" i="16" s="1"/>
  <c r="P61" i="16" s="1"/>
  <c r="P56" i="16"/>
  <c r="L56" i="16"/>
  <c r="L60" i="16"/>
  <c r="L65" i="16" s="1"/>
  <c r="L61" i="16" s="1"/>
  <c r="G154" i="16"/>
  <c r="G149" i="16"/>
  <c r="S148" i="16"/>
  <c r="T148" i="16" s="1"/>
  <c r="G65" i="16"/>
  <c r="M154" i="16"/>
  <c r="M159" i="16" s="1"/>
  <c r="M155" i="16" s="1"/>
  <c r="M149" i="16"/>
  <c r="K61" i="11" l="1"/>
  <c r="K56" i="11"/>
  <c r="H65" i="16"/>
  <c r="S56" i="16"/>
  <c r="T56" i="16" s="1"/>
  <c r="S60" i="16"/>
  <c r="T60" i="16" s="1"/>
  <c r="G159" i="16"/>
  <c r="S154" i="16"/>
  <c r="T154" i="16" s="1"/>
  <c r="G61" i="16"/>
  <c r="S149" i="16"/>
  <c r="T149" i="16" s="1"/>
  <c r="S65" i="16" l="1"/>
  <c r="T65" i="16" s="1"/>
  <c r="R66" i="11"/>
  <c r="K66" i="11"/>
  <c r="H61" i="16"/>
  <c r="R62" i="11" s="1"/>
  <c r="S159" i="16"/>
  <c r="T159" i="16" s="1"/>
  <c r="G155" i="16"/>
  <c r="S155" i="16" s="1"/>
  <c r="T155" i="16" s="1"/>
  <c r="K62" i="11" l="1"/>
  <c r="S61" i="16"/>
  <c r="T61" i="16" s="1"/>
  <c r="H152" i="13"/>
  <c r="I152" i="13"/>
  <c r="J152" i="13"/>
  <c r="K152" i="13"/>
  <c r="L152" i="13"/>
  <c r="M152" i="13"/>
  <c r="N152" i="13"/>
  <c r="O152" i="13"/>
  <c r="P152" i="13"/>
  <c r="Q152" i="13"/>
  <c r="R152" i="13"/>
  <c r="H153" i="13" l="1"/>
  <c r="I153" i="13"/>
  <c r="J153" i="13"/>
  <c r="K153" i="13"/>
  <c r="L153" i="13"/>
  <c r="M153" i="13"/>
  <c r="N153" i="13"/>
  <c r="O153" i="13"/>
  <c r="P153" i="13"/>
  <c r="Q153" i="13"/>
  <c r="R153" i="13"/>
  <c r="G153" i="13"/>
  <c r="FF400" i="6"/>
  <c r="H132" i="13" l="1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G134" i="13"/>
  <c r="G133" i="13"/>
  <c r="G132" i="13"/>
  <c r="H136" i="13" l="1"/>
  <c r="I136" i="13"/>
  <c r="J136" i="13"/>
  <c r="K136" i="13"/>
  <c r="L136" i="13"/>
  <c r="M136" i="13"/>
  <c r="N136" i="13"/>
  <c r="O136" i="13"/>
  <c r="P136" i="13"/>
  <c r="Q136" i="13"/>
  <c r="R136" i="13"/>
  <c r="H144" i="13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H147" i="13"/>
  <c r="I147" i="13"/>
  <c r="J147" i="13"/>
  <c r="K147" i="13"/>
  <c r="L147" i="13"/>
  <c r="M147" i="13"/>
  <c r="N147" i="13"/>
  <c r="O147" i="13"/>
  <c r="P147" i="13"/>
  <c r="Q147" i="13"/>
  <c r="R147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38" i="13"/>
  <c r="G139" i="13"/>
  <c r="G140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5" i="13"/>
  <c r="I135" i="13"/>
  <c r="J135" i="13"/>
  <c r="K135" i="13"/>
  <c r="L135" i="13"/>
  <c r="M135" i="13"/>
  <c r="N135" i="13"/>
  <c r="O135" i="13"/>
  <c r="P135" i="13"/>
  <c r="Q135" i="13"/>
  <c r="R135" i="13"/>
  <c r="G145" i="13"/>
  <c r="G135" i="13"/>
  <c r="G141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G112" i="13"/>
  <c r="EU328" i="6" l="1"/>
  <c r="EV328" i="6"/>
  <c r="EW328" i="6"/>
  <c r="EX328" i="6"/>
  <c r="EY328" i="6"/>
  <c r="EZ328" i="6"/>
  <c r="FA328" i="6"/>
  <c r="FB328" i="6"/>
  <c r="FC328" i="6"/>
  <c r="FD328" i="6"/>
  <c r="FE328" i="6"/>
  <c r="ET328" i="6"/>
  <c r="FF328" i="6" s="1"/>
  <c r="EU401" i="6" l="1"/>
  <c r="EV401" i="6"/>
  <c r="EW401" i="6"/>
  <c r="EX401" i="6"/>
  <c r="EY401" i="6"/>
  <c r="EZ401" i="6"/>
  <c r="FA401" i="6"/>
  <c r="FB401" i="6"/>
  <c r="FC401" i="6"/>
  <c r="FD401" i="6"/>
  <c r="FE401" i="6"/>
  <c r="ET401" i="6"/>
  <c r="FF401" i="6" s="1"/>
  <c r="FF403" i="6"/>
  <c r="FF402" i="6"/>
  <c r="FF375" i="6"/>
  <c r="FF386" i="6"/>
  <c r="EU357" i="6"/>
  <c r="EV357" i="6"/>
  <c r="EW357" i="6"/>
  <c r="EX357" i="6"/>
  <c r="EY357" i="6"/>
  <c r="EZ357" i="6"/>
  <c r="FA357" i="6"/>
  <c r="FB357" i="6"/>
  <c r="FC357" i="6"/>
  <c r="FD357" i="6"/>
  <c r="FE357" i="6"/>
  <c r="ET357" i="6"/>
  <c r="FF357" i="6" s="1"/>
  <c r="FF368" i="6"/>
  <c r="FF358" i="6"/>
  <c r="FF353" i="6" l="1"/>
  <c r="FF351" i="6"/>
  <c r="FF343" i="6"/>
  <c r="FF337" i="6"/>
  <c r="FF329" i="6"/>
  <c r="FF376" i="6"/>
  <c r="FF318" i="6"/>
  <c r="FF314" i="6"/>
  <c r="FF310" i="6"/>
  <c r="FF307" i="6"/>
  <c r="FF303" i="6"/>
  <c r="FF293" i="6"/>
  <c r="FF286" i="6"/>
  <c r="FF278" i="6"/>
  <c r="FF272" i="6"/>
  <c r="H151" i="13" l="1"/>
  <c r="I151" i="13"/>
  <c r="J151" i="13"/>
  <c r="K151" i="13"/>
  <c r="L151" i="13"/>
  <c r="M151" i="13"/>
  <c r="N151" i="13"/>
  <c r="O151" i="13"/>
  <c r="P151" i="13"/>
  <c r="Q151" i="13"/>
  <c r="R151" i="13"/>
  <c r="G152" i="13"/>
  <c r="G151" i="13"/>
  <c r="G146" i="13"/>
  <c r="G147" i="13"/>
  <c r="G144" i="13"/>
  <c r="H142" i="13"/>
  <c r="I142" i="13"/>
  <c r="J142" i="13"/>
  <c r="K142" i="13"/>
  <c r="L142" i="13"/>
  <c r="M142" i="13"/>
  <c r="N142" i="13"/>
  <c r="O142" i="13"/>
  <c r="P142" i="13"/>
  <c r="Q142" i="13"/>
  <c r="R142" i="13"/>
  <c r="H143" i="13"/>
  <c r="I143" i="13"/>
  <c r="J143" i="13"/>
  <c r="K143" i="13"/>
  <c r="L143" i="13"/>
  <c r="M143" i="13"/>
  <c r="N143" i="13"/>
  <c r="O143" i="13"/>
  <c r="P143" i="13"/>
  <c r="Q143" i="13"/>
  <c r="R143" i="13"/>
  <c r="G143" i="13"/>
  <c r="G142" i="13"/>
  <c r="G137" i="13"/>
  <c r="G126" i="13"/>
  <c r="H118" i="13"/>
  <c r="I118" i="13"/>
  <c r="J118" i="13"/>
  <c r="K118" i="13"/>
  <c r="L118" i="13"/>
  <c r="M118" i="13"/>
  <c r="N118" i="13"/>
  <c r="O118" i="13"/>
  <c r="P118" i="13"/>
  <c r="Q118" i="13"/>
  <c r="R118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G120" i="13"/>
  <c r="G119" i="13"/>
  <c r="G118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L25" i="13"/>
  <c r="M60" i="11" l="1"/>
  <c r="L60" i="11"/>
  <c r="T60" i="11" l="1"/>
  <c r="S60" i="11"/>
  <c r="O60" i="11" l="1"/>
  <c r="Q60" i="11" l="1"/>
  <c r="P60" i="11"/>
  <c r="EE394" i="6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EI251" i="6"/>
  <c r="EJ251" i="6"/>
  <c r="EK251" i="6"/>
  <c r="EL251" i="6"/>
  <c r="EM251" i="6"/>
  <c r="EN251" i="6"/>
  <c r="EO251" i="6"/>
  <c r="EP251" i="6"/>
  <c r="EQ251" i="6"/>
  <c r="ER251" i="6"/>
  <c r="ES25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H234" i="6"/>
  <c r="EI234" i="6"/>
  <c r="EJ234" i="6"/>
  <c r="EK234" i="6"/>
  <c r="EL234" i="6"/>
  <c r="EM234" i="6"/>
  <c r="EN234" i="6"/>
  <c r="EO234" i="6"/>
  <c r="EP234" i="6"/>
  <c r="EQ234" i="6"/>
  <c r="ER234" i="6"/>
  <c r="ES234" i="6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S147" i="13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N28" i="11" s="1"/>
  <c r="G28" i="13"/>
  <c r="R27" i="13"/>
  <c r="Q27" i="13"/>
  <c r="P27" i="13"/>
  <c r="O27" i="13"/>
  <c r="N27" i="13"/>
  <c r="M27" i="13"/>
  <c r="L27" i="13"/>
  <c r="K27" i="13"/>
  <c r="J27" i="13"/>
  <c r="I27" i="13"/>
  <c r="H27" i="13"/>
  <c r="N27" i="11" s="1"/>
  <c r="G27" i="13"/>
  <c r="R26" i="13"/>
  <c r="Q26" i="13"/>
  <c r="P26" i="13"/>
  <c r="O26" i="13"/>
  <c r="N26" i="13"/>
  <c r="M26" i="13"/>
  <c r="L26" i="13"/>
  <c r="K26" i="13"/>
  <c r="J26" i="13"/>
  <c r="I26" i="13"/>
  <c r="H26" i="13"/>
  <c r="N26" i="11" s="1"/>
  <c r="G26" i="13"/>
  <c r="R25" i="13"/>
  <c r="Q25" i="13"/>
  <c r="P25" i="13"/>
  <c r="O25" i="13"/>
  <c r="N25" i="13"/>
  <c r="M25" i="13"/>
  <c r="K25" i="13"/>
  <c r="J25" i="13"/>
  <c r="I25" i="13"/>
  <c r="H25" i="13"/>
  <c r="N25" i="11" s="1"/>
  <c r="G25" i="13"/>
  <c r="R24" i="13"/>
  <c r="Q24" i="13"/>
  <c r="P24" i="13"/>
  <c r="O24" i="13"/>
  <c r="N24" i="13"/>
  <c r="M24" i="13"/>
  <c r="L24" i="13"/>
  <c r="K24" i="13"/>
  <c r="J24" i="13"/>
  <c r="I24" i="13"/>
  <c r="H24" i="13"/>
  <c r="N24" i="11" s="1"/>
  <c r="G24" i="13"/>
  <c r="R23" i="13"/>
  <c r="Q23" i="13"/>
  <c r="P23" i="13"/>
  <c r="O23" i="13"/>
  <c r="N23" i="13"/>
  <c r="M23" i="13"/>
  <c r="L23" i="13"/>
  <c r="K23" i="13"/>
  <c r="J23" i="13"/>
  <c r="I23" i="13"/>
  <c r="H23" i="13"/>
  <c r="N23" i="11" s="1"/>
  <c r="G23" i="13"/>
  <c r="R22" i="13"/>
  <c r="Q22" i="13"/>
  <c r="P22" i="13"/>
  <c r="O22" i="13"/>
  <c r="N22" i="13"/>
  <c r="M22" i="13"/>
  <c r="L22" i="13"/>
  <c r="K22" i="13"/>
  <c r="J22" i="13"/>
  <c r="I22" i="13"/>
  <c r="H22" i="13"/>
  <c r="N22" i="11" s="1"/>
  <c r="G22" i="13"/>
  <c r="R21" i="13"/>
  <c r="Q21" i="13"/>
  <c r="P21" i="13"/>
  <c r="O21" i="13"/>
  <c r="N21" i="13"/>
  <c r="M21" i="13"/>
  <c r="L21" i="13"/>
  <c r="K21" i="13"/>
  <c r="J21" i="13"/>
  <c r="I21" i="13"/>
  <c r="H21" i="13"/>
  <c r="N21" i="11" s="1"/>
  <c r="G21" i="13"/>
  <c r="R20" i="13"/>
  <c r="Q20" i="13"/>
  <c r="P20" i="13"/>
  <c r="O20" i="13"/>
  <c r="N20" i="13"/>
  <c r="M20" i="13"/>
  <c r="L20" i="13"/>
  <c r="K20" i="13"/>
  <c r="J20" i="13"/>
  <c r="I20" i="13"/>
  <c r="H20" i="13"/>
  <c r="N20" i="11" s="1"/>
  <c r="G20" i="13"/>
  <c r="R19" i="13"/>
  <c r="Q19" i="13"/>
  <c r="P19" i="13"/>
  <c r="O19" i="13"/>
  <c r="N19" i="13"/>
  <c r="M19" i="13"/>
  <c r="L19" i="13"/>
  <c r="K19" i="13"/>
  <c r="J19" i="13"/>
  <c r="I19" i="13"/>
  <c r="H19" i="13"/>
  <c r="N19" i="11" s="1"/>
  <c r="G19" i="13"/>
  <c r="R18" i="13"/>
  <c r="Q18" i="13"/>
  <c r="P18" i="13"/>
  <c r="O18" i="13"/>
  <c r="N18" i="13"/>
  <c r="M18" i="13"/>
  <c r="L18" i="13"/>
  <c r="K18" i="13"/>
  <c r="J18" i="13"/>
  <c r="I18" i="13"/>
  <c r="H18" i="13"/>
  <c r="N18" i="11" s="1"/>
  <c r="G18" i="13"/>
  <c r="R17" i="13"/>
  <c r="Q17" i="13"/>
  <c r="P17" i="13"/>
  <c r="O17" i="13"/>
  <c r="N17" i="13"/>
  <c r="M17" i="13"/>
  <c r="L17" i="13"/>
  <c r="K17" i="13"/>
  <c r="J17" i="13"/>
  <c r="I17" i="13"/>
  <c r="H17" i="13"/>
  <c r="N17" i="11" s="1"/>
  <c r="G17" i="13"/>
  <c r="R16" i="13"/>
  <c r="Q16" i="13"/>
  <c r="P16" i="13"/>
  <c r="O16" i="13"/>
  <c r="N16" i="13"/>
  <c r="M16" i="13"/>
  <c r="L16" i="13"/>
  <c r="K16" i="13"/>
  <c r="J16" i="13"/>
  <c r="I16" i="13"/>
  <c r="H16" i="13"/>
  <c r="N16" i="11" s="1"/>
  <c r="G16" i="13"/>
  <c r="R15" i="13"/>
  <c r="Q15" i="13"/>
  <c r="P15" i="13"/>
  <c r="O15" i="13"/>
  <c r="N15" i="13"/>
  <c r="M15" i="13"/>
  <c r="L15" i="13"/>
  <c r="K15" i="13"/>
  <c r="J15" i="13"/>
  <c r="I15" i="13"/>
  <c r="H15" i="13"/>
  <c r="N15" i="11" s="1"/>
  <c r="G15" i="13"/>
  <c r="R14" i="13"/>
  <c r="Q14" i="13"/>
  <c r="P14" i="13"/>
  <c r="O14" i="13"/>
  <c r="N14" i="13"/>
  <c r="M14" i="13"/>
  <c r="L14" i="13"/>
  <c r="K14" i="13"/>
  <c r="J14" i="13"/>
  <c r="I14" i="13"/>
  <c r="H14" i="13"/>
  <c r="N14" i="11" s="1"/>
  <c r="G14" i="13"/>
  <c r="R13" i="13"/>
  <c r="Q13" i="13"/>
  <c r="P13" i="13"/>
  <c r="O13" i="13"/>
  <c r="N13" i="13"/>
  <c r="M13" i="13"/>
  <c r="L13" i="13"/>
  <c r="K13" i="13"/>
  <c r="J13" i="13"/>
  <c r="I13" i="13"/>
  <c r="H13" i="13"/>
  <c r="N13" i="11" s="1"/>
  <c r="G13" i="13"/>
  <c r="R12" i="13"/>
  <c r="Q12" i="13"/>
  <c r="P12" i="13"/>
  <c r="O12" i="13"/>
  <c r="N12" i="13"/>
  <c r="M12" i="13"/>
  <c r="L12" i="13"/>
  <c r="K12" i="13"/>
  <c r="J12" i="13"/>
  <c r="I12" i="13"/>
  <c r="H12" i="13"/>
  <c r="N12" i="11" s="1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26" i="11" l="1"/>
  <c r="G27" i="11"/>
  <c r="G28" i="11"/>
  <c r="G32" i="11"/>
  <c r="G33" i="11"/>
  <c r="G34" i="11"/>
  <c r="G19" i="11"/>
  <c r="G21" i="11"/>
  <c r="G24" i="11"/>
  <c r="G13" i="11"/>
  <c r="G15" i="11"/>
  <c r="G17" i="11"/>
  <c r="G22" i="11"/>
  <c r="G25" i="11"/>
  <c r="G12" i="11"/>
  <c r="G14" i="11"/>
  <c r="G16" i="11"/>
  <c r="G18" i="11"/>
  <c r="G20" i="11"/>
  <c r="G23" i="11"/>
  <c r="G65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H12" i="11"/>
  <c r="H41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H44" i="11"/>
  <c r="H45" i="11"/>
  <c r="H47" i="11"/>
  <c r="H51" i="11"/>
  <c r="R35" i="12"/>
  <c r="R19" i="12"/>
  <c r="G11" i="11" l="1"/>
  <c r="G57" i="11"/>
  <c r="G42" i="11"/>
  <c r="G31" i="11"/>
  <c r="H10" i="13"/>
  <c r="N10" i="11" s="1"/>
  <c r="N11" i="11"/>
  <c r="L29" i="13"/>
  <c r="L30" i="13" s="1"/>
  <c r="P29" i="13"/>
  <c r="P30" i="13" s="1"/>
  <c r="G29" i="13"/>
  <c r="O29" i="13"/>
  <c r="O30" i="13" s="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I29" i="13"/>
  <c r="I30" i="13" s="1"/>
  <c r="S144" i="13"/>
  <c r="T144" i="13" s="1"/>
  <c r="H50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M125" i="13"/>
  <c r="G150" i="13"/>
  <c r="M105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30" i="13" l="1"/>
  <c r="G29" i="11"/>
  <c r="G123" i="13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G55" i="11" l="1"/>
  <c r="G30" i="11"/>
  <c r="P60" i="13"/>
  <c r="P65" i="13" s="1"/>
  <c r="P61" i="13" s="1"/>
  <c r="L56" i="13"/>
  <c r="O60" i="13"/>
  <c r="O65" i="13" s="1"/>
  <c r="O61" i="13" s="1"/>
  <c r="O56" i="13"/>
  <c r="J56" i="13"/>
  <c r="I60" i="13"/>
  <c r="I65" i="13" s="1"/>
  <c r="I61" i="13" s="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G56" i="11"/>
  <c r="S56" i="13"/>
  <c r="T56" i="13" s="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2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2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G7" i="2"/>
  <c r="G6" i="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M393" i="6" s="1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S357" i="6" s="1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 s="1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 s="1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 s="1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I8" i="9"/>
  <c r="I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0" i="9"/>
  <c r="B18" i="9"/>
  <c r="B17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 s="1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 s="1"/>
  <c r="A138" i="8"/>
  <c r="A127" i="8"/>
  <c r="B127" i="8" s="1"/>
  <c r="A126" i="8"/>
  <c r="A125" i="8"/>
  <c r="B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B120" i="4" s="1"/>
  <c r="A121" i="4"/>
  <c r="A122" i="4"/>
  <c r="B122" i="4" s="1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A146" i="4"/>
  <c r="A147" i="4"/>
  <c r="A151" i="4"/>
  <c r="A152" i="4"/>
  <c r="A153" i="4"/>
  <c r="A156" i="4"/>
  <c r="A157" i="4"/>
  <c r="A158" i="4"/>
  <c r="I100" i="4"/>
  <c r="I110" i="4" s="1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/>
  <c r="A137" i="4"/>
  <c r="A126" i="4"/>
  <c r="B126" i="4"/>
  <c r="A125" i="4"/>
  <c r="B125" i="4" s="1"/>
  <c r="A124" i="4"/>
  <c r="B124" i="4"/>
  <c r="A114" i="4"/>
  <c r="B114" i="4" s="1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B101" i="4"/>
  <c r="B64" i="4"/>
  <c r="B61" i="4"/>
  <c r="B60" i="4"/>
  <c r="B59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4" i="4"/>
  <c r="B23" i="4"/>
  <c r="B21" i="4"/>
  <c r="B19" i="4"/>
  <c r="B17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G100" i="10"/>
  <c r="A107" i="10"/>
  <c r="B107" i="10" s="1"/>
  <c r="A108" i="10"/>
  <c r="B108" i="10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 s="1"/>
  <c r="A143" i="10"/>
  <c r="A144" i="10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A154" i="10"/>
  <c r="B154" i="10" s="1"/>
  <c r="A153" i="10"/>
  <c r="B153" i="10"/>
  <c r="A149" i="10"/>
  <c r="B149" i="10" s="1"/>
  <c r="A148" i="10"/>
  <c r="B148" i="10"/>
  <c r="A147" i="10"/>
  <c r="B147" i="10" s="1"/>
  <c r="A136" i="10"/>
  <c r="A125" i="10"/>
  <c r="B125" i="10" s="1"/>
  <c r="A124" i="10"/>
  <c r="B124" i="10" s="1"/>
  <c r="A123" i="10"/>
  <c r="B123" i="10" s="1"/>
  <c r="A113" i="10"/>
  <c r="B113" i="10" s="1"/>
  <c r="B109" i="10"/>
  <c r="A105" i="10"/>
  <c r="B105" i="10" s="1"/>
  <c r="A104" i="10"/>
  <c r="B104" i="10"/>
  <c r="T102" i="10"/>
  <c r="Q8" i="10"/>
  <c r="Q102" i="10" s="1"/>
  <c r="P8" i="10"/>
  <c r="P102" i="10" s="1"/>
  <c r="N8" i="10"/>
  <c r="N102" i="10" s="1"/>
  <c r="M8" i="10"/>
  <c r="M102" i="10" s="1"/>
  <c r="L8" i="10"/>
  <c r="L102" i="10" s="1"/>
  <c r="J8" i="10"/>
  <c r="J102" i="10" s="1"/>
  <c r="I8" i="10"/>
  <c r="I102" i="10" s="1"/>
  <c r="H8" i="10"/>
  <c r="H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19" i="10"/>
  <c r="B18" i="10"/>
  <c r="B17" i="10"/>
  <c r="B15" i="10"/>
  <c r="B14" i="10"/>
  <c r="B13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G8" i="3"/>
  <c r="N8" i="3" s="1"/>
  <c r="N7" i="3"/>
  <c r="R6" i="3"/>
  <c r="N6" i="3"/>
  <c r="O6" i="3" s="1"/>
  <c r="E4" i="3"/>
  <c r="E3" i="3"/>
  <c r="E2" i="3"/>
  <c r="B65" i="11"/>
  <c r="B63" i="11"/>
  <c r="B62" i="11"/>
  <c r="B61" i="11"/>
  <c r="B53" i="11"/>
  <c r="B59" i="11"/>
  <c r="B57" i="11"/>
  <c r="B56" i="11"/>
  <c r="B55" i="11"/>
  <c r="B54" i="11"/>
  <c r="B52" i="11"/>
  <c r="B51" i="11"/>
  <c r="B49" i="11"/>
  <c r="B48" i="11"/>
  <c r="B47" i="11"/>
  <c r="B46" i="11"/>
  <c r="B45" i="11"/>
  <c r="B44" i="11"/>
  <c r="B43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4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H21" i="1"/>
  <c r="D17" i="1"/>
  <c r="D21" i="1" s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T18" i="4" s="1"/>
  <c r="S17" i="4"/>
  <c r="S15" i="4"/>
  <c r="S32" i="4"/>
  <c r="T32" i="4" s="1"/>
  <c r="S35" i="4"/>
  <c r="T35" i="4" s="1"/>
  <c r="S13" i="4"/>
  <c r="S39" i="4"/>
  <c r="B136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 s="1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T24" i="4" s="1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T144" i="8" s="1"/>
  <c r="CZ357" i="6"/>
  <c r="I143" i="4" s="1"/>
  <c r="DD357" i="6"/>
  <c r="M143" i="4" s="1"/>
  <c r="DH357" i="6"/>
  <c r="Q143" i="4" s="1"/>
  <c r="DL357" i="6"/>
  <c r="I142" i="10" s="1"/>
  <c r="DP357" i="6"/>
  <c r="M142" i="10" s="1"/>
  <c r="DT357" i="6"/>
  <c r="Q142" i="10" s="1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 s="1"/>
  <c r="G143" i="9"/>
  <c r="K143" i="9"/>
  <c r="S31" i="4"/>
  <c r="T31" i="4" s="1"/>
  <c r="S57" i="4"/>
  <c r="T57" i="4" s="1"/>
  <c r="S65" i="4"/>
  <c r="T65" i="4" s="1"/>
  <c r="S64" i="4"/>
  <c r="T64" i="4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/>
  <c r="E21" i="1" s="1"/>
  <c r="I13" i="1"/>
  <c r="O6" i="11" l="1"/>
  <c r="N64" i="11"/>
  <c r="B157" i="4"/>
  <c r="B25" i="11"/>
  <c r="B41" i="11"/>
  <c r="B58" i="11"/>
  <c r="B66" i="11"/>
  <c r="B12" i="3"/>
  <c r="B16" i="3"/>
  <c r="B24" i="3"/>
  <c r="B65" i="3"/>
  <c r="B23" i="10"/>
  <c r="B63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4" i="10"/>
  <c r="G8" i="10"/>
  <c r="G102" i="10" s="1"/>
  <c r="K8" i="10"/>
  <c r="K102" i="10" s="1"/>
  <c r="O8" i="10"/>
  <c r="O102" i="10" s="1"/>
  <c r="B136" i="10"/>
  <c r="B157" i="10"/>
  <c r="B144" i="10"/>
  <c r="B106" i="10"/>
  <c r="B20" i="4"/>
  <c r="B25" i="4"/>
  <c r="B23" i="11"/>
  <c r="B64" i="11"/>
  <c r="B26" i="3"/>
  <c r="B42" i="3"/>
  <c r="B59" i="3"/>
  <c r="B67" i="3"/>
  <c r="B25" i="10"/>
  <c r="B41" i="10"/>
  <c r="B65" i="10"/>
  <c r="B158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N150" i="4"/>
  <c r="L143" i="9"/>
  <c r="Q143" i="9"/>
  <c r="M10" i="4"/>
  <c r="DD192" i="6" s="1"/>
  <c r="K10" i="4"/>
  <c r="DB192" i="6" s="1"/>
  <c r="I10" i="4"/>
  <c r="CZ192" i="6" s="1"/>
  <c r="G10" i="4"/>
  <c r="CX192" i="6" s="1"/>
  <c r="EE218" i="6"/>
  <c r="EA218" i="6"/>
  <c r="DW218" i="6"/>
  <c r="P8" i="3"/>
  <c r="S8" i="3" s="1"/>
  <c r="Q144" i="8"/>
  <c r="W144" i="8" s="1"/>
  <c r="X144" i="8" s="1"/>
  <c r="H107" i="8"/>
  <c r="H106" i="8" s="1"/>
  <c r="E251" i="2"/>
  <c r="N7" i="11"/>
  <c r="E2" i="13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H156" i="13"/>
  <c r="R156" i="13"/>
  <c r="M156" i="13"/>
  <c r="H157" i="13"/>
  <c r="R157" i="13"/>
  <c r="M157" i="13"/>
  <c r="H158" i="13"/>
  <c r="R158" i="13"/>
  <c r="M158" i="13"/>
  <c r="O156" i="13"/>
  <c r="I156" i="13"/>
  <c r="O157" i="13"/>
  <c r="I157" i="13"/>
  <c r="N158" i="13"/>
  <c r="P156" i="13"/>
  <c r="J156" i="13"/>
  <c r="P157" i="13"/>
  <c r="P158" i="13"/>
  <c r="N156" i="13"/>
  <c r="N157" i="13"/>
  <c r="O158" i="13"/>
  <c r="I158" i="13"/>
  <c r="J157" i="13"/>
  <c r="J158" i="13"/>
  <c r="I123" i="13"/>
  <c r="K156" i="13"/>
  <c r="K157" i="13"/>
  <c r="K158" i="13"/>
  <c r="Q123" i="13"/>
  <c r="L156" i="13"/>
  <c r="G156" i="13"/>
  <c r="O63" i="11" s="1"/>
  <c r="Q156" i="13"/>
  <c r="L157" i="13"/>
  <c r="G157" i="13"/>
  <c r="O64" i="11" s="1"/>
  <c r="Q157" i="13"/>
  <c r="L158" i="13"/>
  <c r="G158" i="13"/>
  <c r="O65" i="11" s="1"/>
  <c r="Q158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L42" i="4"/>
  <c r="L29" i="4" s="1"/>
  <c r="DC193" i="6" s="1"/>
  <c r="J42" i="4"/>
  <c r="J29" i="4" s="1"/>
  <c r="J30" i="4" s="1"/>
  <c r="I42" i="4"/>
  <c r="I29" i="4" s="1"/>
  <c r="CZ193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48" i="11"/>
  <c r="O52" i="11"/>
  <c r="O13" i="11"/>
  <c r="O17" i="11"/>
  <c r="O21" i="11"/>
  <c r="O25" i="11"/>
  <c r="O33" i="11"/>
  <c r="O37" i="11"/>
  <c r="O41" i="11"/>
  <c r="O45" i="11"/>
  <c r="O49" i="11"/>
  <c r="O11" i="11"/>
  <c r="O19" i="11"/>
  <c r="O23" i="11"/>
  <c r="O31" i="11"/>
  <c r="O39" i="11"/>
  <c r="O47" i="11"/>
  <c r="O59" i="11"/>
  <c r="O14" i="11"/>
  <c r="O18" i="11"/>
  <c r="O22" i="11"/>
  <c r="O26" i="11"/>
  <c r="O34" i="11"/>
  <c r="O38" i="11"/>
  <c r="O42" i="11"/>
  <c r="O46" i="11"/>
  <c r="O50" i="11"/>
  <c r="O58" i="11"/>
  <c r="O10" i="11"/>
  <c r="O15" i="11"/>
  <c r="O27" i="11"/>
  <c r="O35" i="11"/>
  <c r="O43" i="11"/>
  <c r="O51" i="11"/>
  <c r="O42" i="12"/>
  <c r="H149" i="10"/>
  <c r="M105" i="10"/>
  <c r="S142" i="12"/>
  <c r="T142" i="12" s="1"/>
  <c r="N29" i="11"/>
  <c r="N33" i="11"/>
  <c r="N37" i="11"/>
  <c r="N41" i="11"/>
  <c r="N45" i="11"/>
  <c r="N49" i="11"/>
  <c r="N53" i="11"/>
  <c r="N57" i="11"/>
  <c r="N66" i="11"/>
  <c r="N30" i="11"/>
  <c r="N34" i="11"/>
  <c r="N38" i="11"/>
  <c r="N42" i="11"/>
  <c r="N46" i="11"/>
  <c r="N50" i="11"/>
  <c r="N54" i="11"/>
  <c r="N58" i="11"/>
  <c r="N63" i="11"/>
  <c r="N32" i="11"/>
  <c r="N36" i="11"/>
  <c r="N44" i="11"/>
  <c r="N48" i="11"/>
  <c r="N56" i="11"/>
  <c r="N65" i="11"/>
  <c r="N31" i="11"/>
  <c r="N35" i="11"/>
  <c r="N39" i="11"/>
  <c r="N43" i="11"/>
  <c r="N47" i="11"/>
  <c r="N51" i="11"/>
  <c r="N55" i="11"/>
  <c r="N59" i="11"/>
  <c r="N40" i="11"/>
  <c r="N52" i="11"/>
  <c r="N61" i="11"/>
  <c r="S144" i="12"/>
  <c r="T144" i="12" s="1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4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G62" i="11" s="1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W107" i="8" l="1"/>
  <c r="X107" i="8" s="1"/>
  <c r="L30" i="9"/>
  <c r="L54" i="9" s="1"/>
  <c r="L60" i="9" s="1"/>
  <c r="L65" i="9" s="1"/>
  <c r="L61" i="9" s="1"/>
  <c r="T30" i="8"/>
  <c r="T56" i="8" s="1"/>
  <c r="T57" i="8" s="1"/>
  <c r="S30" i="8"/>
  <c r="CU193" i="6" s="1"/>
  <c r="DD194" i="6"/>
  <c r="CZ194" i="6"/>
  <c r="S143" i="9"/>
  <c r="T143" i="9" s="1"/>
  <c r="CX194" i="6"/>
  <c r="DC194" i="6"/>
  <c r="H58" i="11"/>
  <c r="H59" i="11"/>
  <c r="I59" i="11" s="1"/>
  <c r="H60" i="11"/>
  <c r="H123" i="13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O29" i="1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L11" i="11"/>
  <c r="M30" i="4"/>
  <c r="S29" i="4"/>
  <c r="T29" i="4" s="1"/>
  <c r="L124" i="9"/>
  <c r="L125" i="9" s="1"/>
  <c r="K105" i="8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Q63" i="11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49" i="11"/>
  <c r="Q65" i="11"/>
  <c r="Q16" i="11"/>
  <c r="S19" i="11"/>
  <c r="T16" i="11"/>
  <c r="S41" i="11"/>
  <c r="Q41" i="11"/>
  <c r="S61" i="13"/>
  <c r="T61" i="13" s="1"/>
  <c r="N62" i="11"/>
  <c r="M42" i="11"/>
  <c r="T57" i="11"/>
  <c r="M57" i="11"/>
  <c r="S31" i="11"/>
  <c r="M31" i="1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Q58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S11" i="1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P49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P58" i="11"/>
  <c r="S17" i="11"/>
  <c r="T17" i="11"/>
  <c r="Q47" i="11"/>
  <c r="S24" i="11"/>
  <c r="P65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59" i="11"/>
  <c r="R104" i="12"/>
  <c r="P15" i="11"/>
  <c r="L27" i="11"/>
  <c r="L18" i="11"/>
  <c r="Q29" i="10"/>
  <c r="Q55" i="10" s="1"/>
  <c r="Q56" i="10" s="1"/>
  <c r="I18" i="11"/>
  <c r="S37" i="11"/>
  <c r="Q64" i="11"/>
  <c r="W127" i="8"/>
  <c r="X127" i="8" s="1"/>
  <c r="Q35" i="11"/>
  <c r="P59" i="11"/>
  <c r="K124" i="4"/>
  <c r="K125" i="4" s="1"/>
  <c r="P53" i="11"/>
  <c r="S53" i="11"/>
  <c r="J18" i="11"/>
  <c r="T37" i="11"/>
  <c r="G124" i="4"/>
  <c r="G125" i="4" s="1"/>
  <c r="P64" i="1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G104" i="10"/>
  <c r="I53" i="11"/>
  <c r="M41" i="11"/>
  <c r="S150" i="4"/>
  <c r="T150" i="4" s="1"/>
  <c r="P40" i="11"/>
  <c r="P43" i="11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T11" i="11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S56" i="8" l="1"/>
  <c r="S61" i="8" s="1"/>
  <c r="S66" i="8" s="1"/>
  <c r="S62" i="8" s="1"/>
  <c r="S31" i="8"/>
  <c r="CV193" i="6"/>
  <c r="T31" i="8"/>
  <c r="K149" i="8"/>
  <c r="K155" i="8" s="1"/>
  <c r="K160" i="8" s="1"/>
  <c r="K156" i="8" s="1"/>
  <c r="H29" i="11"/>
  <c r="I60" i="11"/>
  <c r="J60" i="11"/>
  <c r="O57" i="11"/>
  <c r="P57" i="11" s="1"/>
  <c r="H57" i="11"/>
  <c r="J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O30" i="11" s="1"/>
  <c r="P30" i="11" s="1"/>
  <c r="H148" i="13"/>
  <c r="O55" i="11" s="1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M10" i="11"/>
  <c r="S10" i="11"/>
  <c r="G30" i="12"/>
  <c r="S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S123" i="10"/>
  <c r="T123" i="10" s="1"/>
  <c r="I147" i="10"/>
  <c r="I153" i="10" s="1"/>
  <c r="I158" i="10" s="1"/>
  <c r="I154" i="10" s="1"/>
  <c r="P29" i="1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CU194" i="6" l="1"/>
  <c r="I57" i="11"/>
  <c r="K150" i="8"/>
  <c r="G155" i="8"/>
  <c r="W155" i="8" s="1"/>
  <c r="X155" i="8" s="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O56" i="11" s="1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S55" i="11"/>
  <c r="M55" i="11"/>
  <c r="L30" i="1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S124" i="10"/>
  <c r="T124" i="10" s="1"/>
  <c r="Q30" i="1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Q55" i="11"/>
  <c r="P55" i="1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G160" i="8" l="1"/>
  <c r="W160" i="8" s="1"/>
  <c r="X160" i="8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L56" i="11"/>
  <c r="G65" i="12"/>
  <c r="S61" i="11"/>
  <c r="L61" i="1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P56" i="11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L66" i="11"/>
  <c r="S66" i="1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M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<sst xmlns="http://schemas.openxmlformats.org/spreadsheetml/2006/main" count="1535" uniqueCount="778">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</sst>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000000"/>
      <name val="Tahoma"/>
      <family val="2"/>
    </font>
    <font>
      <sz val="9"/>
      <color theme="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72" fillId="4" borderId="0" xfId="0" applyFont="1" applyFill="1"/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3" fillId="2" borderId="19" xfId="0" applyNumberFormat="1" applyFont="1" applyFill="1" applyBorder="1" applyAlignment="1">
      <alignment vertical="center"/>
    </xf>
    <xf numFmtId="4" fontId="73" fillId="2" borderId="0" xfId="0" applyNumberFormat="1" applyFont="1" applyFill="1" applyBorder="1" applyAlignment="1">
      <alignment vertical="center"/>
    </xf>
    <xf numFmtId="4" fontId="73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5" fillId="2" borderId="0" xfId="0" applyNumberFormat="1" applyFont="1" applyFill="1" applyAlignment="1">
      <alignment horizontal="right" vertical="center" wrapText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Budget realization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Total Revenues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9856"/>
        <c:axId val="84171392"/>
      </c:lineChart>
      <c:catAx>
        <c:axId val="841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84171392"/>
        <c:crosses val="autoZero"/>
        <c:auto val="1"/>
        <c:lblAlgn val="ctr"/>
        <c:lblOffset val="100"/>
        <c:tickLblSkip val="3"/>
        <c:noMultiLvlLbl val="0"/>
      </c:catAx>
      <c:valAx>
        <c:axId val="84171392"/>
        <c:scaling>
          <c:orientation val="minMax"/>
          <c:min val="40000000"/>
        </c:scaling>
        <c:delete val="0"/>
        <c:axPos val="l"/>
        <c:numFmt formatCode="#,##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416985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Surplus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59008"/>
        <c:axId val="85660800"/>
      </c:lineChart>
      <c:catAx>
        <c:axId val="8565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85660800"/>
        <c:crosses val="autoZero"/>
        <c:auto val="1"/>
        <c:lblAlgn val="ctr"/>
        <c:lblOffset val="100"/>
        <c:tickLblSkip val="3"/>
        <c:noMultiLvlLbl val="0"/>
      </c:catAx>
      <c:valAx>
        <c:axId val="85660800"/>
        <c:scaling>
          <c:orientation val="minMax"/>
        </c:scaling>
        <c:delete val="0"/>
        <c:axPos val="l"/>
        <c:numFmt formatCode="#,##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565900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Master!$B$2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Master!$B$2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fmlaLink="Master!$B$2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Master!$B$2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Master!$B$2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PRESS RELEASE:  </a:t>
          </a:r>
        </a:p>
        <a:p>
          <a:r>
            <a:rPr lang="sr-Latn-ME" sz="1100" b="0"/>
            <a:t>In period January-February </a:t>
          </a:r>
          <a:r>
            <a:rPr lang="sr-Latn-ME" sz="1100" b="1"/>
            <a:t>b</a:t>
          </a:r>
          <a:r>
            <a:rPr lang="en-US" sz="1100" b="1"/>
            <a:t>udget revenues </a:t>
          </a:r>
          <a:r>
            <a:rPr lang="en-US" sz="1100"/>
            <a:t>amounted to </a:t>
          </a:r>
          <a:r>
            <a:rPr lang="sr-Latn-ME" sz="1100"/>
            <a:t>188,6</a:t>
          </a:r>
          <a:r>
            <a:rPr lang="en-US" sz="1100"/>
            <a:t> mill.€ and they are </a:t>
          </a:r>
          <a:r>
            <a:rPr lang="sr-Latn-ME" sz="1100"/>
            <a:t>higher</a:t>
          </a:r>
          <a:r>
            <a:rPr lang="en-US" sz="1100"/>
            <a:t> by </a:t>
          </a:r>
          <a:r>
            <a:rPr lang="sr-Latn-ME" sz="1100"/>
            <a:t>11,2</a:t>
          </a:r>
          <a:r>
            <a:rPr lang="en-US" sz="1100"/>
            <a:t> mill. € or </a:t>
          </a:r>
          <a:r>
            <a:rPr lang="sr-Latn-ME" sz="1100"/>
            <a:t>6</a:t>
          </a:r>
          <a:r>
            <a:rPr lang="en-US" sz="1100"/>
            <a:t>,3% compared to the plan. Compared to the same period in 2017 revenues are higher by </a:t>
          </a:r>
          <a:r>
            <a:rPr lang="sr-Latn-ME" sz="1100"/>
            <a:t>26,1</a:t>
          </a:r>
          <a:r>
            <a:rPr lang="en-US" sz="1100"/>
            <a:t> mill. € or 1</a:t>
          </a:r>
          <a:r>
            <a:rPr lang="sr-Latn-ME" sz="1100"/>
            <a:t>6,1</a:t>
          </a:r>
          <a:r>
            <a:rPr lang="en-US" sz="1100"/>
            <a:t>%. </a:t>
          </a:r>
          <a:r>
            <a:rPr lang="en-US" sz="1100" b="1"/>
            <a:t>Budget expenditures </a:t>
          </a:r>
          <a:r>
            <a:rPr lang="en-US" sz="1100"/>
            <a:t>in the same period amounted to </a:t>
          </a:r>
          <a:r>
            <a:rPr lang="sr-Latn-ME" sz="1100"/>
            <a:t>224,9</a:t>
          </a:r>
          <a:r>
            <a:rPr lang="en-US" sz="1100"/>
            <a:t> mill.€ or </a:t>
          </a:r>
          <a:r>
            <a:rPr lang="sr-Latn-ME" sz="1100"/>
            <a:t>5,1</a:t>
          </a:r>
          <a:r>
            <a:rPr lang="en-US" sz="1100"/>
            <a:t>% GPD which is higher by </a:t>
          </a:r>
          <a:r>
            <a:rPr lang="sr-Latn-ME" sz="1100"/>
            <a:t>23,1</a:t>
          </a:r>
          <a:r>
            <a:rPr lang="en-US" sz="1100"/>
            <a:t> mill. € or </a:t>
          </a:r>
          <a:r>
            <a:rPr lang="sr-Latn-ME" sz="1100"/>
            <a:t>11,4</a:t>
          </a:r>
          <a:r>
            <a:rPr lang="en-US" sz="1100"/>
            <a:t>% compared to the same period 2017. Compared to the plan budget expenditures are lower by </a:t>
          </a:r>
          <a:r>
            <a:rPr lang="sr-Latn-ME" sz="1100"/>
            <a:t>66,7</a:t>
          </a:r>
          <a:r>
            <a:rPr lang="en-US" sz="1100"/>
            <a:t> mill. € or </a:t>
          </a:r>
          <a:r>
            <a:rPr lang="sr-Latn-ME" sz="1100"/>
            <a:t>22,9</a:t>
          </a:r>
          <a:r>
            <a:rPr lang="en-US" sz="1100"/>
            <a:t>%. In period January-</a:t>
          </a:r>
          <a:r>
            <a:rPr lang="sr-Latn-ME" sz="1100"/>
            <a:t>February</a:t>
          </a:r>
          <a:r>
            <a:rPr lang="en-US" sz="1100"/>
            <a:t> budget deficit amounted to </a:t>
          </a:r>
          <a:r>
            <a:rPr lang="sr-Latn-ME" sz="1100"/>
            <a:t>36,3</a:t>
          </a:r>
          <a:r>
            <a:rPr lang="en-US" sz="1100"/>
            <a:t> mill.€ or </a:t>
          </a:r>
          <a:r>
            <a:rPr lang="sr-Latn-ME" sz="1100"/>
            <a:t>0,8</a:t>
          </a:r>
          <a:r>
            <a:rPr lang="en-US" sz="1100"/>
            <a:t>% of the estimated GDP-a.</a:t>
          </a:r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sr-Latn-ME"/>
            <a:t>Nikolina Banaš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283302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278289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19</xdr:col>
      <xdr:colOff>417830</xdr:colOff>
      <xdr:row>1</xdr:row>
      <xdr:rowOff>57150</xdr:rowOff>
    </xdr:from>
    <xdr:to>
      <xdr:col>22</xdr:col>
      <xdr:colOff>23270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427355</xdr:colOff>
      <xdr:row>2</xdr:row>
      <xdr:rowOff>152400</xdr:rowOff>
    </xdr:from>
    <xdr:to>
      <xdr:col>22</xdr:col>
      <xdr:colOff>32795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436880</xdr:colOff>
      <xdr:row>4</xdr:row>
      <xdr:rowOff>66675</xdr:rowOff>
    </xdr:from>
    <xdr:to>
      <xdr:col>22</xdr:col>
      <xdr:colOff>25175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70895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80420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72800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628650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</row>
        <row r="3"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/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/>
        </row>
        <row r="6">
          <cell r="E6" t="str">
            <v>OSTVARENJE BUDŽETA</v>
          </cell>
          <cell r="F6">
            <v>2006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>
            <v>2007</v>
          </cell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>
            <v>2008</v>
          </cell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>
            <v>2009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>
            <v>2010</v>
          </cell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>
            <v>2011</v>
          </cell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>
            <v>2012</v>
          </cell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>
            <v>2013</v>
          </cell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>
            <v>2014</v>
          </cell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>
            <v>2015</v>
          </cell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</row>
        <row r="7">
          <cell r="E7"/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/>
          <cell r="ET8"/>
          <cell r="EU8"/>
          <cell r="EV8"/>
          <cell r="EW8"/>
          <cell r="EX8"/>
          <cell r="EY8"/>
          <cell r="EZ8"/>
          <cell r="FA8"/>
          <cell r="FB8"/>
          <cell r="FC8"/>
          <cell r="FD8"/>
          <cell r="FE8"/>
          <cell r="FF8"/>
          <cell r="FG8"/>
          <cell r="FH8"/>
          <cell r="FI8"/>
          <cell r="FJ8"/>
          <cell r="FK8"/>
          <cell r="FL8"/>
          <cell r="FM8"/>
          <cell r="FN8"/>
          <cell r="FO8"/>
          <cell r="FP8"/>
          <cell r="FQ8"/>
          <cell r="FR8"/>
          <cell r="FS8"/>
          <cell r="FT8"/>
          <cell r="FU8"/>
          <cell r="FV8"/>
          <cell r="FW8"/>
          <cell r="FX8"/>
          <cell r="FY8"/>
          <cell r="FZ8"/>
          <cell r="GA8"/>
          <cell r="GB8"/>
          <cell r="GC8"/>
          <cell r="GD8"/>
          <cell r="GE8"/>
          <cell r="GF8"/>
          <cell r="GG8"/>
          <cell r="GH8"/>
          <cell r="GI8"/>
          <cell r="GJ8"/>
          <cell r="GK8"/>
          <cell r="GL8"/>
          <cell r="GM8"/>
          <cell r="GN8"/>
          <cell r="GO8"/>
          <cell r="GP8"/>
          <cell r="GQ8"/>
          <cell r="GR8"/>
          <cell r="GS8"/>
          <cell r="GT8"/>
          <cell r="GU8"/>
          <cell r="GV8"/>
          <cell r="GW8"/>
          <cell r="GX8"/>
          <cell r="GY8"/>
          <cell r="GZ8"/>
          <cell r="HA8"/>
          <cell r="HB8"/>
          <cell r="HC8"/>
          <cell r="HD8"/>
          <cell r="HE8"/>
          <cell r="HF8"/>
          <cell r="HG8"/>
          <cell r="HH8"/>
          <cell r="HI8"/>
          <cell r="HJ8"/>
          <cell r="HK8"/>
          <cell r="HL8"/>
          <cell r="HM8"/>
          <cell r="HN8"/>
          <cell r="HO8"/>
          <cell r="HP8"/>
          <cell r="HQ8"/>
          <cell r="HR8"/>
          <cell r="HS8"/>
          <cell r="HT8"/>
          <cell r="HU8"/>
          <cell r="HV8"/>
          <cell r="HW8"/>
          <cell r="HX8"/>
          <cell r="HY8"/>
          <cell r="HZ8"/>
          <cell r="IA8"/>
          <cell r="IB8"/>
          <cell r="IC8"/>
          <cell r="ID8"/>
          <cell r="IE8"/>
          <cell r="IF8"/>
          <cell r="IG8"/>
          <cell r="IH8"/>
          <cell r="II8"/>
          <cell r="IJ8"/>
          <cell r="IK8"/>
          <cell r="IL8"/>
          <cell r="IM8"/>
          <cell r="IN8"/>
          <cell r="IO8"/>
          <cell r="IP8"/>
          <cell r="IQ8"/>
          <cell r="IR8"/>
          <cell r="IS8"/>
          <cell r="IT8"/>
          <cell r="IU8"/>
          <cell r="IV8"/>
          <cell r="IW8"/>
          <cell r="IX8"/>
          <cell r="IY8"/>
          <cell r="IZ8"/>
          <cell r="JA8"/>
          <cell r="JB8"/>
          <cell r="JC8"/>
          <cell r="JD8"/>
          <cell r="JE8"/>
          <cell r="JF8"/>
          <cell r="JG8"/>
          <cell r="JH8"/>
          <cell r="JI8"/>
          <cell r="JJ8"/>
          <cell r="JK8"/>
          <cell r="JL8"/>
          <cell r="JM8"/>
          <cell r="JN8"/>
          <cell r="JO8"/>
          <cell r="JP8"/>
          <cell r="JQ8"/>
          <cell r="JR8"/>
          <cell r="JS8"/>
          <cell r="JT8"/>
          <cell r="JU8"/>
          <cell r="JV8"/>
          <cell r="JW8"/>
          <cell r="JX8"/>
          <cell r="JY8"/>
          <cell r="JZ8"/>
          <cell r="KA8"/>
          <cell r="KB8"/>
          <cell r="KC8"/>
          <cell r="KD8"/>
          <cell r="KE8"/>
          <cell r="KF8"/>
          <cell r="KG8"/>
          <cell r="KH8"/>
          <cell r="KI8"/>
          <cell r="KJ8"/>
          <cell r="KK8"/>
          <cell r="KL8"/>
          <cell r="KM8"/>
          <cell r="KN8"/>
          <cell r="KO8"/>
          <cell r="KP8"/>
          <cell r="KQ8"/>
          <cell r="KR8"/>
          <cell r="KS8"/>
          <cell r="KT8"/>
          <cell r="KU8"/>
          <cell r="KV8"/>
          <cell r="KW8"/>
          <cell r="KX8"/>
          <cell r="KY8"/>
          <cell r="KZ8"/>
          <cell r="LA8"/>
          <cell r="LB8"/>
          <cell r="LC8"/>
          <cell r="LD8"/>
          <cell r="LE8"/>
          <cell r="LF8"/>
          <cell r="LG8"/>
          <cell r="LH8"/>
          <cell r="LI8"/>
        </row>
        <row r="9">
          <cell r="B9">
            <v>71</v>
          </cell>
          <cell r="D9">
            <v>71</v>
          </cell>
          <cell r="E9" t="str">
            <v>Tekući prihodi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/>
          <cell r="ET9"/>
          <cell r="EU9"/>
          <cell r="EV9"/>
          <cell r="EW9"/>
          <cell r="EX9"/>
          <cell r="EY9"/>
          <cell r="EZ9"/>
          <cell r="FA9"/>
          <cell r="FB9"/>
          <cell r="FC9"/>
          <cell r="FD9"/>
          <cell r="FE9"/>
          <cell r="FF9"/>
          <cell r="FG9"/>
          <cell r="FH9"/>
          <cell r="FI9"/>
          <cell r="FJ9"/>
          <cell r="FK9"/>
          <cell r="FL9"/>
          <cell r="FM9"/>
          <cell r="FN9"/>
          <cell r="FO9"/>
          <cell r="FP9"/>
          <cell r="FQ9"/>
          <cell r="FR9"/>
          <cell r="FS9"/>
          <cell r="FT9"/>
          <cell r="FU9"/>
          <cell r="FV9"/>
          <cell r="FW9"/>
          <cell r="FX9"/>
          <cell r="FY9"/>
          <cell r="FZ9"/>
          <cell r="GA9"/>
          <cell r="GB9"/>
          <cell r="GC9"/>
          <cell r="GD9"/>
          <cell r="GE9"/>
          <cell r="GF9"/>
          <cell r="GG9"/>
          <cell r="GH9"/>
          <cell r="GI9"/>
          <cell r="GJ9"/>
          <cell r="GK9"/>
          <cell r="GL9"/>
          <cell r="GM9"/>
          <cell r="GN9"/>
          <cell r="GO9"/>
          <cell r="GP9"/>
          <cell r="GQ9"/>
          <cell r="GR9"/>
          <cell r="GS9"/>
          <cell r="GT9"/>
          <cell r="GU9"/>
          <cell r="GV9"/>
          <cell r="GW9"/>
          <cell r="GX9"/>
          <cell r="GY9"/>
          <cell r="GZ9"/>
          <cell r="HA9"/>
          <cell r="HB9"/>
          <cell r="HC9"/>
          <cell r="HD9"/>
          <cell r="HE9"/>
          <cell r="HF9"/>
          <cell r="HG9"/>
          <cell r="HH9"/>
          <cell r="HI9"/>
          <cell r="HJ9"/>
          <cell r="HK9"/>
          <cell r="HL9"/>
          <cell r="HM9"/>
          <cell r="HN9"/>
          <cell r="HO9"/>
          <cell r="HP9"/>
          <cell r="HQ9"/>
          <cell r="HR9"/>
          <cell r="HS9"/>
          <cell r="HT9"/>
          <cell r="HU9"/>
          <cell r="HV9"/>
          <cell r="HW9"/>
          <cell r="HX9"/>
          <cell r="HY9"/>
          <cell r="HZ9"/>
          <cell r="IA9"/>
          <cell r="IB9"/>
          <cell r="IC9"/>
          <cell r="ID9"/>
          <cell r="IE9"/>
          <cell r="IF9"/>
          <cell r="IG9"/>
          <cell r="IH9"/>
          <cell r="II9"/>
          <cell r="IJ9"/>
          <cell r="IK9"/>
          <cell r="IL9"/>
          <cell r="IM9"/>
          <cell r="IN9"/>
          <cell r="IO9"/>
          <cell r="IP9"/>
          <cell r="IQ9"/>
          <cell r="IR9"/>
          <cell r="IS9"/>
          <cell r="IT9"/>
          <cell r="IU9"/>
          <cell r="IV9"/>
          <cell r="IW9"/>
          <cell r="IX9"/>
          <cell r="IY9"/>
          <cell r="IZ9"/>
          <cell r="JA9"/>
          <cell r="JB9"/>
          <cell r="JC9"/>
          <cell r="JD9"/>
          <cell r="JE9"/>
          <cell r="JF9"/>
          <cell r="JG9"/>
          <cell r="JH9"/>
          <cell r="JI9"/>
          <cell r="JJ9"/>
          <cell r="JK9"/>
          <cell r="JL9"/>
          <cell r="JM9"/>
          <cell r="JN9"/>
          <cell r="JO9"/>
          <cell r="JP9"/>
          <cell r="JQ9"/>
          <cell r="JR9"/>
          <cell r="JS9"/>
          <cell r="JT9"/>
          <cell r="JU9"/>
          <cell r="JV9"/>
          <cell r="JW9"/>
          <cell r="JX9"/>
          <cell r="JY9"/>
          <cell r="JZ9"/>
          <cell r="KA9"/>
          <cell r="KB9"/>
          <cell r="KC9"/>
          <cell r="KD9"/>
          <cell r="KE9"/>
          <cell r="KF9"/>
          <cell r="KG9"/>
          <cell r="KH9"/>
          <cell r="KI9"/>
          <cell r="KJ9"/>
          <cell r="KK9"/>
          <cell r="KL9"/>
          <cell r="KM9"/>
          <cell r="KN9"/>
          <cell r="KO9"/>
          <cell r="KP9"/>
          <cell r="KQ9"/>
          <cell r="KR9"/>
          <cell r="KS9"/>
          <cell r="KT9"/>
          <cell r="KU9"/>
          <cell r="KV9"/>
          <cell r="KW9"/>
          <cell r="KX9"/>
          <cell r="KY9"/>
          <cell r="KZ9"/>
          <cell r="LA9"/>
          <cell r="LB9"/>
          <cell r="LC9"/>
          <cell r="LD9"/>
          <cell r="LE9"/>
          <cell r="LF9"/>
          <cell r="LG9"/>
          <cell r="LH9"/>
          <cell r="LI9"/>
        </row>
        <row r="10">
          <cell r="A10"/>
          <cell r="B10"/>
          <cell r="C10">
            <v>711</v>
          </cell>
          <cell r="D10">
            <v>711</v>
          </cell>
          <cell r="E10" t="str">
            <v>Porezi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/>
          <cell r="EU10"/>
          <cell r="EV10"/>
          <cell r="EW10"/>
          <cell r="EX10"/>
          <cell r="EY10"/>
          <cell r="EZ10"/>
          <cell r="FA10"/>
          <cell r="FB10"/>
          <cell r="FC10"/>
          <cell r="FD10"/>
          <cell r="FE10"/>
          <cell r="FF10"/>
          <cell r="FG10"/>
          <cell r="FH10"/>
          <cell r="FI10"/>
          <cell r="FJ10"/>
          <cell r="FK10"/>
          <cell r="FL10"/>
          <cell r="FM10"/>
          <cell r="FN10"/>
          <cell r="FO10"/>
          <cell r="FP10"/>
          <cell r="FQ10"/>
          <cell r="FR10"/>
          <cell r="FS10"/>
          <cell r="FT10"/>
          <cell r="FU10"/>
          <cell r="FV10"/>
          <cell r="FW10"/>
          <cell r="FX10"/>
          <cell r="FY10"/>
          <cell r="FZ10"/>
          <cell r="GA10"/>
          <cell r="GB10"/>
          <cell r="GC10"/>
          <cell r="GD10"/>
          <cell r="GE10"/>
          <cell r="GF10"/>
          <cell r="GG10"/>
          <cell r="GH10"/>
          <cell r="GI10"/>
          <cell r="GJ10"/>
          <cell r="GK10"/>
          <cell r="GL10"/>
          <cell r="GM10"/>
          <cell r="GN10"/>
          <cell r="GO10"/>
          <cell r="GP10"/>
          <cell r="GQ10"/>
          <cell r="GR10"/>
          <cell r="GS10"/>
          <cell r="GT10"/>
          <cell r="GU10"/>
          <cell r="GV10"/>
          <cell r="GW10"/>
          <cell r="GX10"/>
          <cell r="GY10"/>
          <cell r="GZ10"/>
          <cell r="HA10"/>
          <cell r="HB10"/>
          <cell r="HC10"/>
          <cell r="HD10"/>
          <cell r="HE10"/>
          <cell r="HF10"/>
          <cell r="HG10"/>
          <cell r="HH10"/>
          <cell r="HI10"/>
          <cell r="HJ10"/>
          <cell r="HK10"/>
          <cell r="HL10"/>
          <cell r="HM10"/>
          <cell r="HN10"/>
          <cell r="HO10"/>
          <cell r="HP10"/>
          <cell r="HQ10"/>
          <cell r="HR10"/>
          <cell r="HS10"/>
          <cell r="HT10"/>
          <cell r="HU10"/>
          <cell r="HV10"/>
          <cell r="HW10"/>
          <cell r="HX10"/>
          <cell r="HY10"/>
          <cell r="HZ10"/>
          <cell r="IA10"/>
          <cell r="IB10"/>
          <cell r="IC10"/>
          <cell r="ID10"/>
          <cell r="IE10"/>
          <cell r="IF10"/>
          <cell r="IG10"/>
          <cell r="IH10"/>
          <cell r="II10"/>
          <cell r="IJ10"/>
          <cell r="IK10"/>
          <cell r="IL10"/>
          <cell r="IM10"/>
          <cell r="IN10"/>
          <cell r="IO10"/>
          <cell r="IP10"/>
          <cell r="IQ10"/>
          <cell r="IR10"/>
          <cell r="IS10"/>
          <cell r="IT10"/>
          <cell r="IU10"/>
          <cell r="IV10"/>
          <cell r="IW10"/>
          <cell r="IX10"/>
          <cell r="IY10"/>
          <cell r="IZ10"/>
          <cell r="JA10"/>
          <cell r="JB10"/>
          <cell r="JC10"/>
          <cell r="JD10"/>
          <cell r="JE10"/>
          <cell r="JF10"/>
          <cell r="JG10"/>
          <cell r="JH10"/>
          <cell r="JI10"/>
          <cell r="JJ10"/>
          <cell r="JK10"/>
          <cell r="JL10"/>
          <cell r="JM10"/>
          <cell r="JN10"/>
          <cell r="JO10"/>
          <cell r="JP10"/>
          <cell r="JQ10"/>
          <cell r="JR10"/>
          <cell r="JS10"/>
          <cell r="JT10"/>
          <cell r="JU10"/>
          <cell r="JV10"/>
          <cell r="JW10"/>
          <cell r="JX10"/>
          <cell r="JY10"/>
          <cell r="JZ10"/>
          <cell r="KA10"/>
          <cell r="KB10"/>
          <cell r="KC10"/>
          <cell r="KD10"/>
          <cell r="KE10"/>
          <cell r="KF10"/>
          <cell r="KG10"/>
          <cell r="KH10"/>
          <cell r="KI10"/>
          <cell r="KJ10"/>
          <cell r="KK10"/>
          <cell r="KL10"/>
          <cell r="KM10"/>
          <cell r="KN10"/>
          <cell r="KO10"/>
          <cell r="KP10"/>
          <cell r="KQ10"/>
          <cell r="KR10"/>
          <cell r="KS10"/>
          <cell r="KT10"/>
          <cell r="KU10"/>
          <cell r="KV10"/>
          <cell r="KW10"/>
          <cell r="KX10"/>
          <cell r="KY10"/>
          <cell r="KZ10"/>
          <cell r="LA10"/>
          <cell r="LB10"/>
          <cell r="LC10"/>
          <cell r="LD10"/>
          <cell r="LE10"/>
          <cell r="LF10"/>
          <cell r="LG10"/>
          <cell r="LH10"/>
          <cell r="LI10"/>
        </row>
        <row r="11">
          <cell r="D11">
            <v>7111</v>
          </cell>
          <cell r="E11" t="str">
            <v>Porez na dohodak fizičkih lica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/>
          <cell r="EU11"/>
          <cell r="EV11"/>
          <cell r="EW11"/>
          <cell r="EX11"/>
          <cell r="EY11"/>
          <cell r="EZ11"/>
          <cell r="FA11"/>
          <cell r="FB11"/>
          <cell r="FC11"/>
          <cell r="FD11"/>
          <cell r="FE11"/>
          <cell r="FF11"/>
          <cell r="FG11"/>
          <cell r="FH11"/>
          <cell r="FI11"/>
          <cell r="FJ11"/>
          <cell r="FK11"/>
          <cell r="FL11"/>
          <cell r="FM11"/>
          <cell r="FN11"/>
          <cell r="FO11"/>
          <cell r="FP11"/>
          <cell r="FQ11"/>
          <cell r="FR11"/>
          <cell r="FS11"/>
          <cell r="FT11"/>
          <cell r="FU11"/>
          <cell r="FV11"/>
          <cell r="FW11"/>
          <cell r="FX11"/>
          <cell r="FY11"/>
          <cell r="FZ11"/>
          <cell r="GA11"/>
          <cell r="GB11"/>
          <cell r="GC11"/>
          <cell r="GD11"/>
          <cell r="GE11"/>
          <cell r="GF11"/>
          <cell r="GG11"/>
          <cell r="GH11"/>
          <cell r="GI11"/>
          <cell r="GJ11"/>
          <cell r="GK11"/>
          <cell r="GL11"/>
          <cell r="GM11"/>
          <cell r="GN11"/>
          <cell r="GO11"/>
          <cell r="GP11"/>
          <cell r="GQ11"/>
          <cell r="GR11"/>
          <cell r="GS11"/>
          <cell r="GT11"/>
          <cell r="GU11"/>
          <cell r="GV11"/>
          <cell r="GW11"/>
          <cell r="GX11"/>
          <cell r="GY11"/>
          <cell r="GZ11"/>
          <cell r="HA11"/>
          <cell r="HB11"/>
          <cell r="HC11"/>
          <cell r="HD11"/>
          <cell r="HE11"/>
          <cell r="HF11"/>
          <cell r="HG11"/>
          <cell r="HH11"/>
          <cell r="HI11"/>
          <cell r="HJ11"/>
          <cell r="HK11"/>
          <cell r="HL11"/>
          <cell r="HM11"/>
          <cell r="HN11"/>
          <cell r="HO11"/>
          <cell r="HP11"/>
          <cell r="HQ11"/>
          <cell r="HR11"/>
          <cell r="HS11"/>
          <cell r="HT11"/>
          <cell r="HU11"/>
          <cell r="HV11"/>
          <cell r="HW11"/>
          <cell r="HX11"/>
          <cell r="HY11"/>
          <cell r="HZ11"/>
          <cell r="IA11"/>
          <cell r="IB11"/>
          <cell r="IC11"/>
          <cell r="ID11"/>
          <cell r="IE11"/>
          <cell r="IF11"/>
          <cell r="IG11"/>
          <cell r="IH11"/>
          <cell r="II11"/>
          <cell r="IJ11"/>
          <cell r="IK11"/>
          <cell r="IL11"/>
          <cell r="IM11"/>
          <cell r="IN11"/>
          <cell r="IO11"/>
          <cell r="IP11"/>
          <cell r="IQ11"/>
          <cell r="IR11"/>
          <cell r="IS11"/>
          <cell r="IT11"/>
          <cell r="IU11"/>
          <cell r="IV11"/>
          <cell r="IW11"/>
          <cell r="IX11"/>
          <cell r="IY11"/>
          <cell r="IZ11"/>
          <cell r="JA11"/>
          <cell r="JB11"/>
          <cell r="JC11"/>
          <cell r="JD11"/>
          <cell r="JE11"/>
          <cell r="JF11"/>
          <cell r="JG11"/>
          <cell r="JH11"/>
          <cell r="JI11"/>
          <cell r="JJ11"/>
          <cell r="JK11"/>
          <cell r="JL11"/>
          <cell r="JM11"/>
          <cell r="JN11"/>
          <cell r="JO11"/>
          <cell r="JP11"/>
          <cell r="JQ11"/>
          <cell r="JR11"/>
          <cell r="JS11"/>
          <cell r="JT11"/>
          <cell r="JU11"/>
          <cell r="JV11"/>
          <cell r="JW11"/>
          <cell r="JX11"/>
          <cell r="JY11"/>
          <cell r="JZ11"/>
          <cell r="KA11"/>
          <cell r="KB11"/>
          <cell r="KC11"/>
          <cell r="KD11"/>
          <cell r="KE11"/>
          <cell r="KF11"/>
          <cell r="KG11"/>
          <cell r="KH11"/>
          <cell r="KI11"/>
          <cell r="KJ11"/>
          <cell r="KK11"/>
          <cell r="KL11"/>
          <cell r="KM11"/>
          <cell r="KN11"/>
          <cell r="KO11"/>
          <cell r="KP11"/>
          <cell r="KQ11"/>
          <cell r="KR11"/>
          <cell r="KS11"/>
          <cell r="KT11"/>
          <cell r="KU11"/>
          <cell r="KV11"/>
          <cell r="KW11"/>
          <cell r="KX11"/>
          <cell r="KY11"/>
          <cell r="KZ11"/>
          <cell r="LA11"/>
          <cell r="LB11"/>
          <cell r="LC11"/>
          <cell r="LD11"/>
          <cell r="LE11"/>
          <cell r="LF11"/>
          <cell r="LG11"/>
          <cell r="LH11"/>
          <cell r="LI11"/>
        </row>
        <row r="12">
          <cell r="D12">
            <v>7112</v>
          </cell>
          <cell r="E12" t="str">
            <v>Porez na dobit pravnih lica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/>
          <cell r="EU12"/>
          <cell r="EV12"/>
          <cell r="EW12"/>
          <cell r="EX12"/>
          <cell r="EY12"/>
          <cell r="EZ12"/>
          <cell r="FA12"/>
          <cell r="FB12"/>
          <cell r="FC12"/>
          <cell r="FD12"/>
          <cell r="FE12"/>
          <cell r="FF12"/>
          <cell r="FG12"/>
          <cell r="FH12"/>
          <cell r="FI12"/>
          <cell r="FJ12"/>
          <cell r="FK12"/>
          <cell r="FL12"/>
          <cell r="FM12"/>
          <cell r="FN12"/>
          <cell r="FO12"/>
          <cell r="FP12"/>
          <cell r="FQ12"/>
          <cell r="FR12"/>
          <cell r="FS12"/>
          <cell r="FT12"/>
          <cell r="FU12"/>
          <cell r="FV12"/>
          <cell r="FW12"/>
          <cell r="FX12"/>
          <cell r="FY12"/>
          <cell r="FZ12"/>
          <cell r="GA12"/>
          <cell r="GB12"/>
          <cell r="GC12"/>
          <cell r="GD12"/>
          <cell r="GE12"/>
          <cell r="GF12"/>
          <cell r="GG12"/>
          <cell r="GH12"/>
          <cell r="GI12"/>
          <cell r="GJ12"/>
          <cell r="GK12"/>
          <cell r="GL12"/>
          <cell r="GM12"/>
          <cell r="GN12"/>
          <cell r="GO12"/>
          <cell r="GP12"/>
          <cell r="GQ12"/>
          <cell r="GR12"/>
          <cell r="GS12"/>
          <cell r="GT12"/>
          <cell r="GU12"/>
          <cell r="GV12"/>
          <cell r="GW12"/>
          <cell r="GX12"/>
          <cell r="GY12"/>
          <cell r="GZ12"/>
          <cell r="HA12"/>
          <cell r="HB12"/>
          <cell r="HC12"/>
          <cell r="HD12"/>
          <cell r="HE12"/>
          <cell r="HF12"/>
          <cell r="HG12"/>
          <cell r="HH12"/>
          <cell r="HI12"/>
          <cell r="HJ12"/>
          <cell r="HK12"/>
          <cell r="HL12"/>
          <cell r="HM12"/>
          <cell r="HN12"/>
          <cell r="HO12"/>
          <cell r="HP12"/>
          <cell r="HQ12"/>
          <cell r="HR12"/>
          <cell r="HS12"/>
          <cell r="HT12"/>
          <cell r="HU12"/>
          <cell r="HV12"/>
          <cell r="HW12"/>
          <cell r="HX12"/>
          <cell r="HY12"/>
          <cell r="HZ12"/>
          <cell r="IA12"/>
          <cell r="IB12"/>
          <cell r="IC12"/>
          <cell r="ID12"/>
          <cell r="IE12"/>
          <cell r="IF12"/>
          <cell r="IG12"/>
          <cell r="IH12"/>
          <cell r="II12"/>
          <cell r="IJ12"/>
          <cell r="IK12"/>
          <cell r="IL12"/>
          <cell r="IM12"/>
          <cell r="IN12"/>
          <cell r="IO12"/>
          <cell r="IP12"/>
          <cell r="IQ12"/>
          <cell r="IR12"/>
          <cell r="IS12"/>
          <cell r="IT12"/>
          <cell r="IU12"/>
          <cell r="IV12"/>
          <cell r="IW12"/>
          <cell r="IX12"/>
          <cell r="IY12"/>
          <cell r="IZ12"/>
          <cell r="JA12"/>
          <cell r="JB12"/>
          <cell r="JC12"/>
          <cell r="JD12"/>
          <cell r="JE12"/>
          <cell r="JF12"/>
          <cell r="JG12"/>
          <cell r="JH12"/>
          <cell r="JI12"/>
          <cell r="JJ12"/>
          <cell r="JK12"/>
          <cell r="JL12"/>
          <cell r="JM12"/>
          <cell r="JN12"/>
          <cell r="JO12"/>
          <cell r="JP12"/>
          <cell r="JQ12"/>
          <cell r="JR12"/>
          <cell r="JS12"/>
          <cell r="JT12"/>
          <cell r="JU12"/>
          <cell r="JV12"/>
          <cell r="JW12"/>
          <cell r="JX12"/>
          <cell r="JY12"/>
          <cell r="JZ12"/>
          <cell r="KA12"/>
          <cell r="KB12"/>
          <cell r="KC12"/>
          <cell r="KD12"/>
          <cell r="KE12"/>
          <cell r="KF12"/>
          <cell r="KG12"/>
          <cell r="KH12"/>
          <cell r="KI12"/>
          <cell r="KJ12"/>
          <cell r="KK12"/>
          <cell r="KL12"/>
          <cell r="KM12"/>
          <cell r="KN12"/>
          <cell r="KO12"/>
          <cell r="KP12"/>
          <cell r="KQ12"/>
          <cell r="KR12"/>
          <cell r="KS12"/>
          <cell r="KT12"/>
          <cell r="KU12"/>
          <cell r="KV12"/>
          <cell r="KW12"/>
          <cell r="KX12"/>
          <cell r="KY12"/>
          <cell r="KZ12"/>
          <cell r="LA12"/>
          <cell r="LB12"/>
          <cell r="LC12"/>
          <cell r="LD12"/>
          <cell r="LE12"/>
          <cell r="LF12"/>
          <cell r="LG12"/>
          <cell r="LH12"/>
          <cell r="LI12"/>
        </row>
        <row r="13">
          <cell r="D13">
            <v>7113</v>
          </cell>
          <cell r="E13" t="str">
            <v>Porez na promet nepokretnosti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/>
          <cell r="EU13"/>
          <cell r="EV13"/>
          <cell r="EW13"/>
          <cell r="EX13"/>
          <cell r="EY13"/>
          <cell r="EZ13"/>
          <cell r="FA13"/>
          <cell r="FB13"/>
          <cell r="FC13"/>
          <cell r="FD13"/>
          <cell r="FE13"/>
          <cell r="FF13"/>
          <cell r="FG13"/>
          <cell r="FH13"/>
          <cell r="FI13"/>
          <cell r="FJ13"/>
          <cell r="FK13"/>
          <cell r="FL13"/>
          <cell r="FM13"/>
          <cell r="FN13"/>
          <cell r="FO13"/>
          <cell r="FP13"/>
          <cell r="FQ13"/>
          <cell r="FR13"/>
          <cell r="FS13"/>
          <cell r="FT13"/>
          <cell r="FU13"/>
          <cell r="FV13"/>
          <cell r="FW13"/>
          <cell r="FX13"/>
          <cell r="FY13"/>
          <cell r="FZ13"/>
          <cell r="GA13"/>
          <cell r="GB13"/>
          <cell r="GC13"/>
          <cell r="GD13"/>
          <cell r="GE13"/>
          <cell r="GF13"/>
          <cell r="GG13"/>
          <cell r="GH13"/>
          <cell r="GI13"/>
          <cell r="GJ13"/>
          <cell r="GK13"/>
          <cell r="GL13"/>
          <cell r="GM13"/>
          <cell r="GN13"/>
          <cell r="GO13"/>
          <cell r="GP13"/>
          <cell r="GQ13"/>
          <cell r="GR13"/>
          <cell r="GS13"/>
          <cell r="GT13"/>
          <cell r="GU13"/>
          <cell r="GV13"/>
          <cell r="GW13"/>
          <cell r="GX13"/>
          <cell r="GY13"/>
          <cell r="GZ13"/>
          <cell r="HA13"/>
          <cell r="HB13"/>
          <cell r="HC13"/>
          <cell r="HD13"/>
          <cell r="HE13"/>
          <cell r="HF13"/>
          <cell r="HG13"/>
          <cell r="HH13"/>
          <cell r="HI13"/>
          <cell r="HJ13"/>
          <cell r="HK13"/>
          <cell r="HL13"/>
          <cell r="HM13"/>
          <cell r="HN13"/>
          <cell r="HO13"/>
          <cell r="HP13"/>
          <cell r="HQ13"/>
          <cell r="HR13"/>
          <cell r="HS13"/>
          <cell r="HT13"/>
          <cell r="HU13"/>
          <cell r="HV13"/>
          <cell r="HW13"/>
          <cell r="HX13"/>
          <cell r="HY13"/>
          <cell r="HZ13"/>
          <cell r="IA13"/>
          <cell r="IB13"/>
          <cell r="IC13"/>
          <cell r="ID13"/>
          <cell r="IE13"/>
          <cell r="IF13"/>
          <cell r="IG13"/>
          <cell r="IH13"/>
          <cell r="II13"/>
          <cell r="IJ13"/>
          <cell r="IK13"/>
          <cell r="IL13"/>
          <cell r="IM13"/>
          <cell r="IN13"/>
          <cell r="IO13"/>
          <cell r="IP13"/>
          <cell r="IQ13"/>
          <cell r="IR13"/>
          <cell r="IS13"/>
          <cell r="IT13"/>
          <cell r="IU13"/>
          <cell r="IV13"/>
          <cell r="IW13"/>
          <cell r="IX13"/>
          <cell r="IY13"/>
          <cell r="IZ13"/>
          <cell r="JA13"/>
          <cell r="JB13"/>
          <cell r="JC13"/>
          <cell r="JD13"/>
          <cell r="JE13"/>
          <cell r="JF13"/>
          <cell r="JG13"/>
          <cell r="JH13"/>
          <cell r="JI13"/>
          <cell r="JJ13"/>
          <cell r="JK13"/>
          <cell r="JL13"/>
          <cell r="JM13"/>
          <cell r="JN13"/>
          <cell r="JO13"/>
          <cell r="JP13"/>
          <cell r="JQ13"/>
          <cell r="JR13"/>
          <cell r="JS13"/>
          <cell r="JT13"/>
          <cell r="JU13"/>
          <cell r="JV13"/>
          <cell r="JW13"/>
          <cell r="JX13"/>
          <cell r="JY13"/>
          <cell r="JZ13"/>
          <cell r="KA13"/>
          <cell r="KB13"/>
          <cell r="KC13"/>
          <cell r="KD13"/>
          <cell r="KE13"/>
          <cell r="KF13"/>
          <cell r="KG13"/>
          <cell r="KH13"/>
          <cell r="KI13"/>
          <cell r="KJ13"/>
          <cell r="KK13"/>
          <cell r="KL13"/>
          <cell r="KM13"/>
          <cell r="KN13"/>
          <cell r="KO13"/>
          <cell r="KP13"/>
          <cell r="KQ13"/>
          <cell r="KR13"/>
          <cell r="KS13"/>
          <cell r="KT13"/>
          <cell r="KU13"/>
          <cell r="KV13"/>
          <cell r="KW13"/>
          <cell r="KX13"/>
          <cell r="KY13"/>
          <cell r="KZ13"/>
          <cell r="LA13"/>
          <cell r="LB13"/>
          <cell r="LC13"/>
          <cell r="LD13"/>
          <cell r="LE13"/>
          <cell r="LF13"/>
          <cell r="LG13"/>
          <cell r="LH13"/>
          <cell r="LI13"/>
        </row>
        <row r="14">
          <cell r="D14">
            <v>7114</v>
          </cell>
          <cell r="E14" t="str">
            <v>Porez na dodatu vrijednost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/>
          <cell r="EU14"/>
          <cell r="EV14"/>
          <cell r="EW14"/>
          <cell r="EX14"/>
          <cell r="EY14"/>
          <cell r="EZ14"/>
          <cell r="FA14"/>
          <cell r="FB14"/>
          <cell r="FC14"/>
          <cell r="FD14"/>
          <cell r="FE14"/>
          <cell r="FF14"/>
          <cell r="FG14"/>
          <cell r="FH14"/>
          <cell r="FI14"/>
          <cell r="FJ14"/>
          <cell r="FK14"/>
          <cell r="FL14"/>
          <cell r="FM14"/>
          <cell r="FN14"/>
          <cell r="FO14"/>
          <cell r="FP14"/>
          <cell r="FQ14"/>
          <cell r="FR14"/>
          <cell r="FS14"/>
          <cell r="FT14"/>
          <cell r="FU14"/>
          <cell r="FV14"/>
          <cell r="FW14"/>
          <cell r="FX14"/>
          <cell r="FY14"/>
          <cell r="FZ14"/>
          <cell r="GA14"/>
          <cell r="GB14"/>
          <cell r="GC14"/>
          <cell r="GD14"/>
          <cell r="GE14"/>
          <cell r="GF14"/>
          <cell r="GG14"/>
          <cell r="GH14"/>
          <cell r="GI14"/>
          <cell r="GJ14"/>
          <cell r="GK14"/>
          <cell r="GL14"/>
          <cell r="GM14"/>
          <cell r="GN14"/>
          <cell r="GO14"/>
          <cell r="GP14"/>
          <cell r="GQ14"/>
          <cell r="GR14"/>
          <cell r="GS14"/>
          <cell r="GT14"/>
          <cell r="GU14"/>
          <cell r="GV14"/>
          <cell r="GW14"/>
          <cell r="GX14"/>
          <cell r="GY14"/>
          <cell r="GZ14"/>
          <cell r="HA14"/>
          <cell r="HB14"/>
          <cell r="HC14"/>
          <cell r="HD14"/>
          <cell r="HE14"/>
          <cell r="HF14"/>
          <cell r="HG14"/>
          <cell r="HH14"/>
          <cell r="HI14"/>
          <cell r="HJ14"/>
          <cell r="HK14"/>
          <cell r="HL14"/>
          <cell r="HM14"/>
          <cell r="HN14"/>
          <cell r="HO14"/>
          <cell r="HP14"/>
          <cell r="HQ14"/>
          <cell r="HR14"/>
          <cell r="HS14"/>
          <cell r="HT14"/>
          <cell r="HU14"/>
          <cell r="HV14"/>
          <cell r="HW14"/>
          <cell r="HX14"/>
          <cell r="HY14"/>
          <cell r="HZ14"/>
          <cell r="IA14"/>
          <cell r="IB14"/>
          <cell r="IC14"/>
          <cell r="ID14"/>
          <cell r="IE14"/>
          <cell r="IF14"/>
          <cell r="IG14"/>
          <cell r="IH14"/>
          <cell r="II14"/>
          <cell r="IJ14"/>
          <cell r="IK14"/>
          <cell r="IL14"/>
          <cell r="IM14"/>
          <cell r="IN14"/>
          <cell r="IO14"/>
          <cell r="IP14"/>
          <cell r="IQ14"/>
          <cell r="IR14"/>
          <cell r="IS14"/>
          <cell r="IT14"/>
          <cell r="IU14"/>
          <cell r="IV14"/>
          <cell r="IW14"/>
          <cell r="IX14"/>
          <cell r="IY14"/>
          <cell r="IZ14"/>
          <cell r="JA14"/>
          <cell r="JB14"/>
          <cell r="JC14"/>
          <cell r="JD14"/>
          <cell r="JE14"/>
          <cell r="JF14"/>
          <cell r="JG14"/>
          <cell r="JH14"/>
          <cell r="JI14"/>
          <cell r="JJ14"/>
          <cell r="JK14"/>
          <cell r="JL14"/>
          <cell r="JM14"/>
          <cell r="JN14"/>
          <cell r="JO14"/>
          <cell r="JP14"/>
          <cell r="JQ14"/>
          <cell r="JR14"/>
          <cell r="JS14"/>
          <cell r="JT14"/>
          <cell r="JU14"/>
          <cell r="JV14"/>
          <cell r="JW14"/>
          <cell r="JX14"/>
          <cell r="JY14"/>
          <cell r="JZ14"/>
          <cell r="KA14"/>
          <cell r="KB14"/>
          <cell r="KC14"/>
          <cell r="KD14"/>
          <cell r="KE14"/>
          <cell r="KF14"/>
          <cell r="KG14"/>
          <cell r="KH14"/>
          <cell r="KI14"/>
          <cell r="KJ14"/>
          <cell r="KK14"/>
          <cell r="KL14"/>
          <cell r="KM14"/>
          <cell r="KN14"/>
          <cell r="KO14"/>
          <cell r="KP14"/>
          <cell r="KQ14"/>
          <cell r="KR14"/>
          <cell r="KS14"/>
          <cell r="KT14"/>
          <cell r="KU14"/>
          <cell r="KV14"/>
          <cell r="KW14"/>
          <cell r="KX14"/>
          <cell r="KY14"/>
          <cell r="KZ14"/>
          <cell r="LA14"/>
          <cell r="LB14"/>
          <cell r="LC14"/>
          <cell r="LD14"/>
          <cell r="LE14"/>
          <cell r="LF14"/>
          <cell r="LG14"/>
          <cell r="LH14"/>
          <cell r="LI14"/>
        </row>
        <row r="15">
          <cell r="D15">
            <v>7115</v>
          </cell>
          <cell r="E15" t="str">
            <v>Akcize</v>
          </cell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/>
          <cell r="EU15"/>
          <cell r="EV15"/>
          <cell r="EW15"/>
          <cell r="EX15"/>
          <cell r="EY15"/>
          <cell r="EZ15"/>
          <cell r="FA15"/>
          <cell r="FB15"/>
          <cell r="FC15"/>
          <cell r="FD15"/>
          <cell r="FE15"/>
          <cell r="FF15"/>
          <cell r="FG15"/>
          <cell r="FH15"/>
          <cell r="FI15"/>
          <cell r="FJ15"/>
          <cell r="FK15"/>
          <cell r="FL15"/>
          <cell r="FM15"/>
          <cell r="FN15"/>
          <cell r="FO15"/>
          <cell r="FP15"/>
          <cell r="FQ15"/>
          <cell r="FR15"/>
          <cell r="FS15"/>
          <cell r="FT15"/>
          <cell r="FU15"/>
          <cell r="FV15"/>
          <cell r="FW15"/>
          <cell r="FX15"/>
          <cell r="FY15"/>
          <cell r="FZ15"/>
          <cell r="GA15"/>
          <cell r="GB15"/>
          <cell r="GC15"/>
          <cell r="GD15"/>
          <cell r="GE15"/>
          <cell r="GF15"/>
          <cell r="GG15"/>
          <cell r="GH15"/>
          <cell r="GI15"/>
          <cell r="GJ15"/>
          <cell r="GK15"/>
          <cell r="GL15"/>
          <cell r="GM15"/>
          <cell r="GN15"/>
          <cell r="GO15"/>
          <cell r="GP15"/>
          <cell r="GQ15"/>
          <cell r="GR15"/>
          <cell r="GS15"/>
          <cell r="GT15"/>
          <cell r="GU15"/>
          <cell r="GV15"/>
          <cell r="GW15"/>
          <cell r="GX15"/>
          <cell r="GY15"/>
          <cell r="GZ15"/>
          <cell r="HA15"/>
          <cell r="HB15"/>
          <cell r="HC15"/>
          <cell r="HD15"/>
          <cell r="HE15"/>
          <cell r="HF15"/>
          <cell r="HG15"/>
          <cell r="HH15"/>
          <cell r="HI15"/>
          <cell r="HJ15"/>
          <cell r="HK15"/>
          <cell r="HL15"/>
          <cell r="HM15"/>
          <cell r="HN15"/>
          <cell r="HO15"/>
          <cell r="HP15"/>
          <cell r="HQ15"/>
          <cell r="HR15"/>
          <cell r="HS15"/>
          <cell r="HT15"/>
          <cell r="HU15"/>
          <cell r="HV15"/>
          <cell r="HW15"/>
          <cell r="HX15"/>
          <cell r="HY15"/>
          <cell r="HZ15"/>
          <cell r="IA15"/>
          <cell r="IB15"/>
          <cell r="IC15"/>
          <cell r="ID15"/>
          <cell r="IE15"/>
          <cell r="IF15"/>
          <cell r="IG15"/>
          <cell r="IH15"/>
          <cell r="II15"/>
          <cell r="IJ15"/>
          <cell r="IK15"/>
          <cell r="IL15"/>
          <cell r="IM15"/>
          <cell r="IN15"/>
          <cell r="IO15"/>
          <cell r="IP15"/>
          <cell r="IQ15"/>
          <cell r="IR15"/>
          <cell r="IS15"/>
          <cell r="IT15"/>
          <cell r="IU15"/>
          <cell r="IV15"/>
          <cell r="IW15"/>
          <cell r="IX15"/>
          <cell r="IY15"/>
          <cell r="IZ15"/>
          <cell r="JA15"/>
          <cell r="JB15"/>
          <cell r="JC15"/>
          <cell r="JD15"/>
          <cell r="JE15"/>
          <cell r="JF15"/>
          <cell r="JG15"/>
          <cell r="JH15"/>
          <cell r="JI15"/>
          <cell r="JJ15"/>
          <cell r="JK15"/>
          <cell r="JL15"/>
          <cell r="JM15"/>
          <cell r="JN15"/>
          <cell r="JO15"/>
          <cell r="JP15"/>
          <cell r="JQ15"/>
          <cell r="JR15"/>
          <cell r="JS15"/>
          <cell r="JT15"/>
          <cell r="JU15"/>
          <cell r="JV15"/>
          <cell r="JW15"/>
          <cell r="JX15"/>
          <cell r="JY15"/>
          <cell r="JZ15"/>
          <cell r="KA15"/>
          <cell r="KB15"/>
          <cell r="KC15"/>
          <cell r="KD15"/>
          <cell r="KE15"/>
          <cell r="KF15"/>
          <cell r="KG15"/>
          <cell r="KH15"/>
          <cell r="KI15"/>
          <cell r="KJ15"/>
          <cell r="KK15"/>
          <cell r="KL15"/>
          <cell r="KM15"/>
          <cell r="KN15"/>
          <cell r="KO15"/>
          <cell r="KP15"/>
          <cell r="KQ15"/>
          <cell r="KR15"/>
          <cell r="KS15"/>
          <cell r="KT15"/>
          <cell r="KU15"/>
          <cell r="KV15"/>
          <cell r="KW15"/>
          <cell r="KX15"/>
          <cell r="KY15"/>
          <cell r="KZ15"/>
          <cell r="LA15"/>
          <cell r="LB15"/>
          <cell r="LC15"/>
          <cell r="LD15"/>
          <cell r="LE15"/>
          <cell r="LF15"/>
          <cell r="LG15"/>
          <cell r="LH15"/>
          <cell r="LI15"/>
        </row>
        <row r="16">
          <cell r="D16">
            <v>7116</v>
          </cell>
          <cell r="E16" t="str">
            <v>Porez na međunarodnu trgovinu i transakcije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/>
          <cell r="EU16"/>
          <cell r="EV16"/>
          <cell r="EW16"/>
          <cell r="EX16"/>
          <cell r="EY16"/>
          <cell r="EZ16"/>
          <cell r="FA16"/>
          <cell r="FB16"/>
          <cell r="FC16"/>
          <cell r="FD16"/>
          <cell r="FE16"/>
          <cell r="FF16"/>
          <cell r="FG16"/>
          <cell r="FH16"/>
          <cell r="FI16"/>
          <cell r="FJ16"/>
          <cell r="FK16"/>
          <cell r="FL16"/>
          <cell r="FM16"/>
          <cell r="FN16"/>
          <cell r="FO16"/>
          <cell r="FP16"/>
          <cell r="FQ16"/>
          <cell r="FR16"/>
          <cell r="FS16"/>
          <cell r="FT16"/>
          <cell r="FU16"/>
          <cell r="FV16"/>
          <cell r="FW16"/>
          <cell r="FX16"/>
          <cell r="FY16"/>
          <cell r="FZ16"/>
          <cell r="GA16"/>
          <cell r="GB16"/>
          <cell r="GC16"/>
          <cell r="GD16"/>
          <cell r="GE16"/>
          <cell r="GF16"/>
          <cell r="GG16"/>
          <cell r="GH16"/>
          <cell r="GI16"/>
          <cell r="GJ16"/>
          <cell r="GK16"/>
          <cell r="GL16"/>
          <cell r="GM16"/>
          <cell r="GN16"/>
          <cell r="GO16"/>
          <cell r="GP16"/>
          <cell r="GQ16"/>
          <cell r="GR16"/>
          <cell r="GS16"/>
          <cell r="GT16"/>
          <cell r="GU16"/>
          <cell r="GV16"/>
          <cell r="GW16"/>
          <cell r="GX16"/>
          <cell r="GY16"/>
          <cell r="GZ16"/>
          <cell r="HA16"/>
          <cell r="HB16"/>
          <cell r="HC16"/>
          <cell r="HD16"/>
          <cell r="HE16"/>
          <cell r="HF16"/>
          <cell r="HG16"/>
          <cell r="HH16"/>
          <cell r="HI16"/>
          <cell r="HJ16"/>
          <cell r="HK16"/>
          <cell r="HL16"/>
          <cell r="HM16"/>
          <cell r="HN16"/>
          <cell r="HO16"/>
          <cell r="HP16"/>
          <cell r="HQ16"/>
          <cell r="HR16"/>
          <cell r="HS16"/>
          <cell r="HT16"/>
          <cell r="HU16"/>
          <cell r="HV16"/>
          <cell r="HW16"/>
          <cell r="HX16"/>
          <cell r="HY16"/>
          <cell r="HZ16"/>
          <cell r="IA16"/>
          <cell r="IB16"/>
          <cell r="IC16"/>
          <cell r="ID16"/>
          <cell r="IE16"/>
          <cell r="IF16"/>
          <cell r="IG16"/>
          <cell r="IH16"/>
          <cell r="II16"/>
          <cell r="IJ16"/>
          <cell r="IK16"/>
          <cell r="IL16"/>
          <cell r="IM16"/>
          <cell r="IN16"/>
          <cell r="IO16"/>
          <cell r="IP16"/>
          <cell r="IQ16"/>
          <cell r="IR16"/>
          <cell r="IS16"/>
          <cell r="IT16"/>
          <cell r="IU16"/>
          <cell r="IV16"/>
          <cell r="IW16"/>
          <cell r="IX16"/>
          <cell r="IY16"/>
          <cell r="IZ16"/>
          <cell r="JA16"/>
          <cell r="JB16"/>
          <cell r="JC16"/>
          <cell r="JD16"/>
          <cell r="JE16"/>
          <cell r="JF16"/>
          <cell r="JG16"/>
          <cell r="JH16"/>
          <cell r="JI16"/>
          <cell r="JJ16"/>
          <cell r="JK16"/>
          <cell r="JL16"/>
          <cell r="JM16"/>
          <cell r="JN16"/>
          <cell r="JO16"/>
          <cell r="JP16"/>
          <cell r="JQ16"/>
          <cell r="JR16"/>
          <cell r="JS16"/>
          <cell r="JT16"/>
          <cell r="JU16"/>
          <cell r="JV16"/>
          <cell r="JW16"/>
          <cell r="JX16"/>
          <cell r="JY16"/>
          <cell r="JZ16"/>
          <cell r="KA16"/>
          <cell r="KB16"/>
          <cell r="KC16"/>
          <cell r="KD16"/>
          <cell r="KE16"/>
          <cell r="KF16"/>
          <cell r="KG16"/>
          <cell r="KH16"/>
          <cell r="KI16"/>
          <cell r="KJ16"/>
          <cell r="KK16"/>
          <cell r="KL16"/>
          <cell r="KM16"/>
          <cell r="KN16"/>
          <cell r="KO16"/>
          <cell r="KP16"/>
          <cell r="KQ16"/>
          <cell r="KR16"/>
          <cell r="KS16"/>
          <cell r="KT16"/>
          <cell r="KU16"/>
          <cell r="KV16"/>
          <cell r="KW16"/>
          <cell r="KX16"/>
          <cell r="KY16"/>
          <cell r="KZ16"/>
          <cell r="LA16"/>
          <cell r="LB16"/>
          <cell r="LC16"/>
          <cell r="LD16"/>
          <cell r="LE16"/>
          <cell r="LF16"/>
          <cell r="LG16"/>
          <cell r="LH16"/>
          <cell r="LI16"/>
        </row>
        <row r="17">
          <cell r="D17">
            <v>7118</v>
          </cell>
          <cell r="E17" t="str">
            <v>Ostali republički porezi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/>
          <cell r="EU17"/>
          <cell r="EV17"/>
          <cell r="EW17"/>
          <cell r="EX17"/>
          <cell r="EY17"/>
          <cell r="EZ17"/>
          <cell r="FA17"/>
          <cell r="FB17"/>
          <cell r="FC17"/>
          <cell r="FD17"/>
          <cell r="FE17"/>
          <cell r="FF17"/>
          <cell r="FG17"/>
          <cell r="FH17"/>
          <cell r="FI17"/>
          <cell r="FJ17"/>
          <cell r="FK17"/>
          <cell r="FL17"/>
          <cell r="FM17"/>
          <cell r="FN17"/>
          <cell r="FO17"/>
          <cell r="FP17"/>
          <cell r="FQ17"/>
          <cell r="FR17"/>
          <cell r="FS17"/>
          <cell r="FT17"/>
          <cell r="FU17"/>
          <cell r="FV17"/>
          <cell r="FW17"/>
          <cell r="FX17"/>
          <cell r="FY17"/>
          <cell r="FZ17"/>
          <cell r="GA17"/>
          <cell r="GB17"/>
          <cell r="GC17"/>
          <cell r="GD17"/>
          <cell r="GE17"/>
          <cell r="GF17"/>
          <cell r="GG17"/>
          <cell r="GH17"/>
          <cell r="GI17"/>
          <cell r="GJ17"/>
          <cell r="GK17"/>
          <cell r="GL17"/>
          <cell r="GM17"/>
          <cell r="GN17"/>
          <cell r="GO17"/>
          <cell r="GP17"/>
          <cell r="GQ17"/>
          <cell r="GR17"/>
          <cell r="GS17"/>
          <cell r="GT17"/>
          <cell r="GU17"/>
          <cell r="GV17"/>
          <cell r="GW17"/>
          <cell r="GX17"/>
          <cell r="GY17"/>
          <cell r="GZ17"/>
          <cell r="HA17"/>
          <cell r="HB17"/>
          <cell r="HC17"/>
          <cell r="HD17"/>
          <cell r="HE17"/>
          <cell r="HF17"/>
          <cell r="HG17"/>
          <cell r="HH17"/>
          <cell r="HI17"/>
          <cell r="HJ17"/>
          <cell r="HK17"/>
          <cell r="HL17"/>
          <cell r="HM17"/>
          <cell r="HN17"/>
          <cell r="HO17"/>
          <cell r="HP17"/>
          <cell r="HQ17"/>
          <cell r="HR17"/>
          <cell r="HS17"/>
          <cell r="HT17"/>
          <cell r="HU17"/>
          <cell r="HV17"/>
          <cell r="HW17"/>
          <cell r="HX17"/>
          <cell r="HY17"/>
          <cell r="HZ17"/>
          <cell r="IA17"/>
          <cell r="IB17"/>
          <cell r="IC17"/>
          <cell r="ID17"/>
          <cell r="IE17"/>
          <cell r="IF17"/>
          <cell r="IG17"/>
          <cell r="IH17"/>
          <cell r="II17"/>
          <cell r="IJ17"/>
          <cell r="IK17"/>
          <cell r="IL17"/>
          <cell r="IM17"/>
          <cell r="IN17"/>
          <cell r="IO17"/>
          <cell r="IP17"/>
          <cell r="IQ17"/>
          <cell r="IR17"/>
          <cell r="IS17"/>
          <cell r="IT17"/>
          <cell r="IU17"/>
          <cell r="IV17"/>
          <cell r="IW17"/>
          <cell r="IX17"/>
          <cell r="IY17"/>
          <cell r="IZ17"/>
          <cell r="JA17"/>
          <cell r="JB17"/>
          <cell r="JC17"/>
          <cell r="JD17"/>
          <cell r="JE17"/>
          <cell r="JF17"/>
          <cell r="JG17"/>
          <cell r="JH17"/>
          <cell r="JI17"/>
          <cell r="JJ17"/>
          <cell r="JK17"/>
          <cell r="JL17"/>
          <cell r="JM17"/>
          <cell r="JN17"/>
          <cell r="JO17"/>
          <cell r="JP17"/>
          <cell r="JQ17"/>
          <cell r="JR17"/>
          <cell r="JS17"/>
          <cell r="JT17"/>
          <cell r="JU17"/>
          <cell r="JV17"/>
          <cell r="JW17"/>
          <cell r="JX17"/>
          <cell r="JY17"/>
          <cell r="JZ17"/>
          <cell r="KA17"/>
          <cell r="KB17"/>
          <cell r="KC17"/>
          <cell r="KD17"/>
          <cell r="KE17"/>
          <cell r="KF17"/>
          <cell r="KG17"/>
          <cell r="KH17"/>
          <cell r="KI17"/>
          <cell r="KJ17"/>
          <cell r="KK17"/>
          <cell r="KL17"/>
          <cell r="KM17"/>
          <cell r="KN17"/>
          <cell r="KO17"/>
          <cell r="KP17"/>
          <cell r="KQ17"/>
          <cell r="KR17"/>
          <cell r="KS17"/>
          <cell r="KT17"/>
          <cell r="KU17"/>
          <cell r="KV17"/>
          <cell r="KW17"/>
          <cell r="KX17"/>
          <cell r="KY17"/>
          <cell r="KZ17"/>
          <cell r="LA17"/>
          <cell r="LB17"/>
          <cell r="LC17"/>
          <cell r="LD17"/>
          <cell r="LE17"/>
          <cell r="LF17"/>
          <cell r="LG17"/>
          <cell r="LH17"/>
          <cell r="LI17"/>
        </row>
        <row r="18">
          <cell r="A18"/>
          <cell r="B18"/>
          <cell r="C18">
            <v>712</v>
          </cell>
          <cell r="D18">
            <v>712</v>
          </cell>
          <cell r="E18" t="str">
            <v>Doprinosi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/>
          <cell r="EU18"/>
          <cell r="EV18"/>
          <cell r="EW18"/>
          <cell r="EX18"/>
          <cell r="EY18"/>
          <cell r="EZ18"/>
          <cell r="FA18"/>
          <cell r="FB18"/>
          <cell r="FC18"/>
          <cell r="FD18"/>
          <cell r="FE18"/>
          <cell r="FF18"/>
          <cell r="FG18"/>
          <cell r="FH18"/>
          <cell r="FI18"/>
          <cell r="FJ18"/>
          <cell r="FK18"/>
          <cell r="FL18"/>
          <cell r="FM18"/>
          <cell r="FN18"/>
          <cell r="FO18"/>
          <cell r="FP18"/>
          <cell r="FQ18"/>
          <cell r="FR18"/>
          <cell r="FS18"/>
          <cell r="FT18"/>
          <cell r="FU18"/>
          <cell r="FV18"/>
          <cell r="FW18"/>
          <cell r="FX18"/>
          <cell r="FY18"/>
          <cell r="FZ18"/>
          <cell r="GA18"/>
          <cell r="GB18"/>
          <cell r="GC18"/>
          <cell r="GD18"/>
          <cell r="GE18"/>
          <cell r="GF18"/>
          <cell r="GG18"/>
          <cell r="GH18"/>
          <cell r="GI18"/>
          <cell r="GJ18"/>
          <cell r="GK18"/>
          <cell r="GL18"/>
          <cell r="GM18"/>
          <cell r="GN18"/>
          <cell r="GO18"/>
          <cell r="GP18"/>
          <cell r="GQ18"/>
          <cell r="GR18"/>
          <cell r="GS18"/>
          <cell r="GT18"/>
          <cell r="GU18"/>
          <cell r="GV18"/>
          <cell r="GW18"/>
          <cell r="GX18"/>
          <cell r="GY18"/>
          <cell r="GZ18"/>
          <cell r="HA18"/>
          <cell r="HB18"/>
          <cell r="HC18"/>
          <cell r="HD18"/>
          <cell r="HE18"/>
          <cell r="HF18"/>
          <cell r="HG18"/>
          <cell r="HH18"/>
          <cell r="HI18"/>
          <cell r="HJ18"/>
          <cell r="HK18"/>
          <cell r="HL18"/>
          <cell r="HM18"/>
          <cell r="HN18"/>
          <cell r="HO18"/>
          <cell r="HP18"/>
          <cell r="HQ18"/>
          <cell r="HR18"/>
          <cell r="HS18"/>
          <cell r="HT18"/>
          <cell r="HU18"/>
          <cell r="HV18"/>
          <cell r="HW18"/>
          <cell r="HX18"/>
          <cell r="HY18"/>
          <cell r="HZ18"/>
          <cell r="IA18"/>
          <cell r="IB18"/>
          <cell r="IC18"/>
          <cell r="ID18"/>
          <cell r="IE18"/>
          <cell r="IF18"/>
          <cell r="IG18"/>
          <cell r="IH18"/>
          <cell r="II18"/>
          <cell r="IJ18"/>
          <cell r="IK18"/>
          <cell r="IL18"/>
          <cell r="IM18"/>
          <cell r="IN18"/>
          <cell r="IO18"/>
          <cell r="IP18"/>
          <cell r="IQ18"/>
          <cell r="IR18"/>
          <cell r="IS18"/>
          <cell r="IT18"/>
          <cell r="IU18"/>
          <cell r="IV18"/>
          <cell r="IW18"/>
          <cell r="IX18"/>
          <cell r="IY18"/>
          <cell r="IZ18"/>
          <cell r="JA18"/>
          <cell r="JB18"/>
          <cell r="JC18"/>
          <cell r="JD18"/>
          <cell r="JE18"/>
          <cell r="JF18"/>
          <cell r="JG18"/>
          <cell r="JH18"/>
          <cell r="JI18"/>
          <cell r="JJ18"/>
          <cell r="JK18"/>
          <cell r="JL18"/>
          <cell r="JM18"/>
          <cell r="JN18"/>
          <cell r="JO18"/>
          <cell r="JP18"/>
          <cell r="JQ18"/>
          <cell r="JR18"/>
          <cell r="JS18"/>
          <cell r="JT18"/>
          <cell r="JU18"/>
          <cell r="JV18"/>
          <cell r="JW18"/>
          <cell r="JX18"/>
          <cell r="JY18"/>
          <cell r="JZ18"/>
          <cell r="KA18"/>
          <cell r="KB18"/>
          <cell r="KC18"/>
          <cell r="KD18"/>
          <cell r="KE18"/>
          <cell r="KF18"/>
          <cell r="KG18"/>
          <cell r="KH18"/>
          <cell r="KI18"/>
          <cell r="KJ18"/>
          <cell r="KK18"/>
          <cell r="KL18"/>
          <cell r="KM18"/>
          <cell r="KN18"/>
          <cell r="KO18"/>
          <cell r="KP18"/>
          <cell r="KQ18"/>
          <cell r="KR18"/>
          <cell r="KS18"/>
          <cell r="KT18"/>
          <cell r="KU18"/>
          <cell r="KV18"/>
          <cell r="KW18"/>
          <cell r="KX18"/>
          <cell r="KY18"/>
          <cell r="KZ18"/>
          <cell r="LA18"/>
          <cell r="LB18"/>
          <cell r="LC18"/>
          <cell r="LD18"/>
          <cell r="LE18"/>
          <cell r="LF18"/>
          <cell r="LG18"/>
          <cell r="LH18"/>
          <cell r="LI18"/>
        </row>
        <row r="19">
          <cell r="D19">
            <v>7121</v>
          </cell>
          <cell r="E19" t="str">
            <v>Doprinosi za penzijsko i invalidsko osiguranje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/>
          <cell r="EU19"/>
          <cell r="EV19"/>
          <cell r="EW19"/>
          <cell r="EX19"/>
          <cell r="EY19"/>
          <cell r="EZ19"/>
          <cell r="FA19"/>
          <cell r="FB19"/>
          <cell r="FC19"/>
          <cell r="FD19"/>
          <cell r="FE19"/>
          <cell r="FF19"/>
          <cell r="FG19"/>
          <cell r="FH19"/>
          <cell r="FI19"/>
          <cell r="FJ19"/>
          <cell r="FK19"/>
          <cell r="FL19"/>
          <cell r="FM19"/>
          <cell r="FN19"/>
          <cell r="FO19"/>
          <cell r="FP19"/>
          <cell r="FQ19"/>
          <cell r="FR19"/>
          <cell r="FS19"/>
          <cell r="FT19"/>
          <cell r="FU19"/>
          <cell r="FV19"/>
          <cell r="FW19"/>
          <cell r="FX19"/>
          <cell r="FY19"/>
          <cell r="FZ19"/>
          <cell r="GA19"/>
          <cell r="GB19"/>
          <cell r="GC19"/>
          <cell r="GD19"/>
          <cell r="GE19"/>
          <cell r="GF19"/>
          <cell r="GG19"/>
          <cell r="GH19"/>
          <cell r="GI19"/>
          <cell r="GJ19"/>
          <cell r="GK19"/>
          <cell r="GL19"/>
          <cell r="GM19"/>
          <cell r="GN19"/>
          <cell r="GO19"/>
          <cell r="GP19"/>
          <cell r="GQ19"/>
          <cell r="GR19"/>
          <cell r="GS19"/>
          <cell r="GT19"/>
          <cell r="GU19"/>
          <cell r="GV19"/>
          <cell r="GW19"/>
          <cell r="GX19"/>
          <cell r="GY19"/>
          <cell r="GZ19"/>
          <cell r="HA19"/>
          <cell r="HB19"/>
          <cell r="HC19"/>
          <cell r="HD19"/>
          <cell r="HE19"/>
          <cell r="HF19"/>
          <cell r="HG19"/>
          <cell r="HH19"/>
          <cell r="HI19"/>
          <cell r="HJ19"/>
          <cell r="HK19"/>
          <cell r="HL19"/>
          <cell r="HM19"/>
          <cell r="HN19"/>
          <cell r="HO19"/>
          <cell r="HP19"/>
          <cell r="HQ19"/>
          <cell r="HR19"/>
          <cell r="HS19"/>
          <cell r="HT19"/>
          <cell r="HU19"/>
          <cell r="HV19"/>
          <cell r="HW19"/>
          <cell r="HX19"/>
          <cell r="HY19"/>
          <cell r="HZ19"/>
          <cell r="IA19"/>
          <cell r="IB19"/>
          <cell r="IC19"/>
          <cell r="ID19"/>
          <cell r="IE19"/>
          <cell r="IF19"/>
          <cell r="IG19"/>
          <cell r="IH19"/>
          <cell r="II19"/>
          <cell r="IJ19"/>
          <cell r="IK19"/>
          <cell r="IL19"/>
          <cell r="IM19"/>
          <cell r="IN19"/>
          <cell r="IO19"/>
          <cell r="IP19"/>
          <cell r="IQ19"/>
          <cell r="IR19"/>
          <cell r="IS19"/>
          <cell r="IT19"/>
          <cell r="IU19"/>
          <cell r="IV19"/>
          <cell r="IW19"/>
          <cell r="IX19"/>
          <cell r="IY19"/>
          <cell r="IZ19"/>
          <cell r="JA19"/>
          <cell r="JB19"/>
          <cell r="JC19"/>
          <cell r="JD19"/>
          <cell r="JE19"/>
          <cell r="JF19"/>
          <cell r="JG19"/>
          <cell r="JH19"/>
          <cell r="JI19"/>
          <cell r="JJ19"/>
          <cell r="JK19"/>
          <cell r="JL19"/>
          <cell r="JM19"/>
          <cell r="JN19"/>
          <cell r="JO19"/>
          <cell r="JP19"/>
          <cell r="JQ19"/>
          <cell r="JR19"/>
          <cell r="JS19"/>
          <cell r="JT19"/>
          <cell r="JU19"/>
          <cell r="JV19"/>
          <cell r="JW19"/>
          <cell r="JX19"/>
          <cell r="JY19"/>
          <cell r="JZ19"/>
          <cell r="KA19"/>
          <cell r="KB19"/>
          <cell r="KC19"/>
          <cell r="KD19"/>
          <cell r="KE19"/>
          <cell r="KF19"/>
          <cell r="KG19"/>
          <cell r="KH19"/>
          <cell r="KI19"/>
          <cell r="KJ19"/>
          <cell r="KK19"/>
          <cell r="KL19"/>
          <cell r="KM19"/>
          <cell r="KN19"/>
          <cell r="KO19"/>
          <cell r="KP19"/>
          <cell r="KQ19"/>
          <cell r="KR19"/>
          <cell r="KS19"/>
          <cell r="KT19"/>
          <cell r="KU19"/>
          <cell r="KV19"/>
          <cell r="KW19"/>
          <cell r="KX19"/>
          <cell r="KY19"/>
          <cell r="KZ19"/>
          <cell r="LA19"/>
          <cell r="LB19"/>
          <cell r="LC19"/>
          <cell r="LD19"/>
          <cell r="LE19"/>
          <cell r="LF19"/>
          <cell r="LG19"/>
          <cell r="LH19"/>
          <cell r="LI19"/>
        </row>
        <row r="20">
          <cell r="D20">
            <v>7122</v>
          </cell>
          <cell r="E20" t="str">
            <v>Doprinosi za zdravstveno osiguranje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/>
          <cell r="EU20"/>
          <cell r="EV20"/>
          <cell r="EW20"/>
          <cell r="EX20"/>
          <cell r="EY20"/>
          <cell r="EZ20"/>
          <cell r="FA20"/>
          <cell r="FB20"/>
          <cell r="FC20"/>
          <cell r="FD20"/>
          <cell r="FE20"/>
          <cell r="FF20"/>
          <cell r="FG20"/>
          <cell r="FH20"/>
          <cell r="FI20"/>
          <cell r="FJ20"/>
          <cell r="FK20"/>
          <cell r="FL20"/>
          <cell r="FM20"/>
          <cell r="FN20"/>
          <cell r="FO20"/>
          <cell r="FP20"/>
          <cell r="FQ20"/>
          <cell r="FR20"/>
          <cell r="FS20"/>
          <cell r="FT20"/>
          <cell r="FU20"/>
          <cell r="FV20"/>
          <cell r="FW20"/>
          <cell r="FX20"/>
          <cell r="FY20"/>
          <cell r="FZ20"/>
          <cell r="GA20"/>
          <cell r="GB20"/>
          <cell r="GC20"/>
          <cell r="GD20"/>
          <cell r="GE20"/>
          <cell r="GF20"/>
          <cell r="GG20"/>
          <cell r="GH20"/>
          <cell r="GI20"/>
          <cell r="GJ20"/>
          <cell r="GK20"/>
          <cell r="GL20"/>
          <cell r="GM20"/>
          <cell r="GN20"/>
          <cell r="GO20"/>
          <cell r="GP20"/>
          <cell r="GQ20"/>
          <cell r="GR20"/>
          <cell r="GS20"/>
          <cell r="GT20"/>
          <cell r="GU20"/>
          <cell r="GV20"/>
          <cell r="GW20"/>
          <cell r="GX20"/>
          <cell r="GY20"/>
          <cell r="GZ20"/>
          <cell r="HA20"/>
          <cell r="HB20"/>
          <cell r="HC20"/>
          <cell r="HD20"/>
          <cell r="HE20"/>
          <cell r="HF20"/>
          <cell r="HG20"/>
          <cell r="HH20"/>
          <cell r="HI20"/>
          <cell r="HJ20"/>
          <cell r="HK20"/>
          <cell r="HL20"/>
          <cell r="HM20"/>
          <cell r="HN20"/>
          <cell r="HO20"/>
          <cell r="HP20"/>
          <cell r="HQ20"/>
          <cell r="HR20"/>
          <cell r="HS20"/>
          <cell r="HT20"/>
          <cell r="HU20"/>
          <cell r="HV20"/>
          <cell r="HW20"/>
          <cell r="HX20"/>
          <cell r="HY20"/>
          <cell r="HZ20"/>
          <cell r="IA20"/>
          <cell r="IB20"/>
          <cell r="IC20"/>
          <cell r="ID20"/>
          <cell r="IE20"/>
          <cell r="IF20"/>
          <cell r="IG20"/>
          <cell r="IH20"/>
          <cell r="II20"/>
          <cell r="IJ20"/>
          <cell r="IK20"/>
          <cell r="IL20"/>
          <cell r="IM20"/>
          <cell r="IN20"/>
          <cell r="IO20"/>
          <cell r="IP20"/>
          <cell r="IQ20"/>
          <cell r="IR20"/>
          <cell r="IS20"/>
          <cell r="IT20"/>
          <cell r="IU20"/>
          <cell r="IV20"/>
          <cell r="IW20"/>
          <cell r="IX20"/>
          <cell r="IY20"/>
          <cell r="IZ20"/>
          <cell r="JA20"/>
          <cell r="JB20"/>
          <cell r="JC20"/>
          <cell r="JD20"/>
          <cell r="JE20"/>
          <cell r="JF20"/>
          <cell r="JG20"/>
          <cell r="JH20"/>
          <cell r="JI20"/>
          <cell r="JJ20"/>
          <cell r="JK20"/>
          <cell r="JL20"/>
          <cell r="JM20"/>
          <cell r="JN20"/>
          <cell r="JO20"/>
          <cell r="JP20"/>
          <cell r="JQ20"/>
          <cell r="JR20"/>
          <cell r="JS20"/>
          <cell r="JT20"/>
          <cell r="JU20"/>
          <cell r="JV20"/>
          <cell r="JW20"/>
          <cell r="JX20"/>
          <cell r="JY20"/>
          <cell r="JZ20"/>
          <cell r="KA20"/>
          <cell r="KB20"/>
          <cell r="KC20"/>
          <cell r="KD20"/>
          <cell r="KE20"/>
          <cell r="KF20"/>
          <cell r="KG20"/>
          <cell r="KH20"/>
          <cell r="KI20"/>
          <cell r="KJ20"/>
          <cell r="KK20"/>
          <cell r="KL20"/>
          <cell r="KM20"/>
          <cell r="KN20"/>
          <cell r="KO20"/>
          <cell r="KP20"/>
          <cell r="KQ20"/>
          <cell r="KR20"/>
          <cell r="KS20"/>
          <cell r="KT20"/>
          <cell r="KU20"/>
          <cell r="KV20"/>
          <cell r="KW20"/>
          <cell r="KX20"/>
          <cell r="KY20"/>
          <cell r="KZ20"/>
          <cell r="LA20"/>
          <cell r="LB20"/>
          <cell r="LC20"/>
          <cell r="LD20"/>
          <cell r="LE20"/>
          <cell r="LF20"/>
          <cell r="LG20"/>
          <cell r="LH20"/>
          <cell r="LI20"/>
        </row>
        <row r="21">
          <cell r="D21">
            <v>7123</v>
          </cell>
          <cell r="E21" t="str">
            <v>Doprinosi za osiguranje od nezaposlenosti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/>
          <cell r="EU21"/>
          <cell r="EV21"/>
          <cell r="EW21"/>
          <cell r="EX21"/>
          <cell r="EY21"/>
          <cell r="EZ21"/>
          <cell r="FA21"/>
          <cell r="FB21"/>
          <cell r="FC21"/>
          <cell r="FD21"/>
          <cell r="FE21"/>
          <cell r="FF21"/>
          <cell r="FG21"/>
          <cell r="FH21"/>
          <cell r="FI21"/>
          <cell r="FJ21"/>
          <cell r="FK21"/>
          <cell r="FL21"/>
          <cell r="FM21"/>
          <cell r="FN21"/>
          <cell r="FO21"/>
          <cell r="FP21"/>
          <cell r="FQ21"/>
          <cell r="FR21"/>
          <cell r="FS21"/>
          <cell r="FT21"/>
          <cell r="FU21"/>
          <cell r="FV21"/>
          <cell r="FW21"/>
          <cell r="FX21"/>
          <cell r="FY21"/>
          <cell r="FZ21"/>
          <cell r="GA21"/>
          <cell r="GB21"/>
          <cell r="GC21"/>
          <cell r="GD21"/>
          <cell r="GE21"/>
          <cell r="GF21"/>
          <cell r="GG21"/>
          <cell r="GH21"/>
          <cell r="GI21"/>
          <cell r="GJ21"/>
          <cell r="GK21"/>
          <cell r="GL21"/>
          <cell r="GM21"/>
          <cell r="GN21"/>
          <cell r="GO21"/>
          <cell r="GP21"/>
          <cell r="GQ21"/>
          <cell r="GR21"/>
          <cell r="GS21"/>
          <cell r="GT21"/>
          <cell r="GU21"/>
          <cell r="GV21"/>
          <cell r="GW21"/>
          <cell r="GX21"/>
          <cell r="GY21"/>
          <cell r="GZ21"/>
          <cell r="HA21"/>
          <cell r="HB21"/>
          <cell r="HC21"/>
          <cell r="HD21"/>
          <cell r="HE21"/>
          <cell r="HF21"/>
          <cell r="HG21"/>
          <cell r="HH21"/>
          <cell r="HI21"/>
          <cell r="HJ21"/>
          <cell r="HK21"/>
          <cell r="HL21"/>
          <cell r="HM21"/>
          <cell r="HN21"/>
          <cell r="HO21"/>
          <cell r="HP21"/>
          <cell r="HQ21"/>
          <cell r="HR21"/>
          <cell r="HS21"/>
          <cell r="HT21"/>
          <cell r="HU21"/>
          <cell r="HV21"/>
          <cell r="HW21"/>
          <cell r="HX21"/>
          <cell r="HY21"/>
          <cell r="HZ21"/>
          <cell r="IA21"/>
          <cell r="IB21"/>
          <cell r="IC21"/>
          <cell r="ID21"/>
          <cell r="IE21"/>
          <cell r="IF21"/>
          <cell r="IG21"/>
          <cell r="IH21"/>
          <cell r="II21"/>
          <cell r="IJ21"/>
          <cell r="IK21"/>
          <cell r="IL21"/>
          <cell r="IM21"/>
          <cell r="IN21"/>
          <cell r="IO21"/>
          <cell r="IP21"/>
          <cell r="IQ21"/>
          <cell r="IR21"/>
          <cell r="IS21"/>
          <cell r="IT21"/>
          <cell r="IU21"/>
          <cell r="IV21"/>
          <cell r="IW21"/>
          <cell r="IX21"/>
          <cell r="IY21"/>
          <cell r="IZ21"/>
          <cell r="JA21"/>
          <cell r="JB21"/>
          <cell r="JC21"/>
          <cell r="JD21"/>
          <cell r="JE21"/>
          <cell r="JF21"/>
          <cell r="JG21"/>
          <cell r="JH21"/>
          <cell r="JI21"/>
          <cell r="JJ21"/>
          <cell r="JK21"/>
          <cell r="JL21"/>
          <cell r="JM21"/>
          <cell r="JN21"/>
          <cell r="JO21"/>
          <cell r="JP21"/>
          <cell r="JQ21"/>
          <cell r="JR21"/>
          <cell r="JS21"/>
          <cell r="JT21"/>
          <cell r="JU21"/>
          <cell r="JV21"/>
          <cell r="JW21"/>
          <cell r="JX21"/>
          <cell r="JY21"/>
          <cell r="JZ21"/>
          <cell r="KA21"/>
          <cell r="KB21"/>
          <cell r="KC21"/>
          <cell r="KD21"/>
          <cell r="KE21"/>
          <cell r="KF21"/>
          <cell r="KG21"/>
          <cell r="KH21"/>
          <cell r="KI21"/>
          <cell r="KJ21"/>
          <cell r="KK21"/>
          <cell r="KL21"/>
          <cell r="KM21"/>
          <cell r="KN21"/>
          <cell r="KO21"/>
          <cell r="KP21"/>
          <cell r="KQ21"/>
          <cell r="KR21"/>
          <cell r="KS21"/>
          <cell r="KT21"/>
          <cell r="KU21"/>
          <cell r="KV21"/>
          <cell r="KW21"/>
          <cell r="KX21"/>
          <cell r="KY21"/>
          <cell r="KZ21"/>
          <cell r="LA21"/>
          <cell r="LB21"/>
          <cell r="LC21"/>
          <cell r="LD21"/>
          <cell r="LE21"/>
          <cell r="LF21"/>
          <cell r="LG21"/>
          <cell r="LH21"/>
          <cell r="LI21"/>
        </row>
        <row r="22">
          <cell r="D22">
            <v>7124</v>
          </cell>
          <cell r="E22" t="str">
            <v>Ostali doprinosi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/>
          <cell r="EU22"/>
          <cell r="EV22"/>
          <cell r="EW22"/>
          <cell r="EX22"/>
          <cell r="EY22"/>
          <cell r="EZ22"/>
          <cell r="FA22"/>
          <cell r="FB22"/>
          <cell r="FC22"/>
          <cell r="FD22"/>
          <cell r="FE22"/>
          <cell r="FF22"/>
          <cell r="FG22"/>
          <cell r="FH22"/>
          <cell r="FI22"/>
          <cell r="FJ22"/>
          <cell r="FK22"/>
          <cell r="FL22"/>
          <cell r="FM22"/>
          <cell r="FN22"/>
          <cell r="FO22"/>
          <cell r="FP22"/>
          <cell r="FQ22"/>
          <cell r="FR22"/>
          <cell r="FS22"/>
          <cell r="FT22"/>
          <cell r="FU22"/>
          <cell r="FV22"/>
          <cell r="FW22"/>
          <cell r="FX22"/>
          <cell r="FY22"/>
          <cell r="FZ22"/>
          <cell r="GA22"/>
          <cell r="GB22"/>
          <cell r="GC22"/>
          <cell r="GD22"/>
          <cell r="GE22"/>
          <cell r="GF22"/>
          <cell r="GG22"/>
          <cell r="GH22"/>
          <cell r="GI22"/>
          <cell r="GJ22"/>
          <cell r="GK22"/>
          <cell r="GL22"/>
          <cell r="GM22"/>
          <cell r="GN22"/>
          <cell r="GO22"/>
          <cell r="GP22"/>
          <cell r="GQ22"/>
          <cell r="GR22"/>
          <cell r="GS22"/>
          <cell r="GT22"/>
          <cell r="GU22"/>
          <cell r="GV22"/>
          <cell r="GW22"/>
          <cell r="GX22"/>
          <cell r="GY22"/>
          <cell r="GZ22"/>
          <cell r="HA22"/>
          <cell r="HB22"/>
          <cell r="HC22"/>
          <cell r="HD22"/>
          <cell r="HE22"/>
          <cell r="HF22"/>
          <cell r="HG22"/>
          <cell r="HH22"/>
          <cell r="HI22"/>
          <cell r="HJ22"/>
          <cell r="HK22"/>
          <cell r="HL22"/>
          <cell r="HM22"/>
          <cell r="HN22"/>
          <cell r="HO22"/>
          <cell r="HP22"/>
          <cell r="HQ22"/>
          <cell r="HR22"/>
          <cell r="HS22"/>
          <cell r="HT22"/>
          <cell r="HU22"/>
          <cell r="HV22"/>
          <cell r="HW22"/>
          <cell r="HX22"/>
          <cell r="HY22"/>
          <cell r="HZ22"/>
          <cell r="IA22"/>
          <cell r="IB22"/>
          <cell r="IC22"/>
          <cell r="ID22"/>
          <cell r="IE22"/>
          <cell r="IF22"/>
          <cell r="IG22"/>
          <cell r="IH22"/>
          <cell r="II22"/>
          <cell r="IJ22"/>
          <cell r="IK22"/>
          <cell r="IL22"/>
          <cell r="IM22"/>
          <cell r="IN22"/>
          <cell r="IO22"/>
          <cell r="IP22"/>
          <cell r="IQ22"/>
          <cell r="IR22"/>
          <cell r="IS22"/>
          <cell r="IT22"/>
          <cell r="IU22"/>
          <cell r="IV22"/>
          <cell r="IW22"/>
          <cell r="IX22"/>
          <cell r="IY22"/>
          <cell r="IZ22"/>
          <cell r="JA22"/>
          <cell r="JB22"/>
          <cell r="JC22"/>
          <cell r="JD22"/>
          <cell r="JE22"/>
          <cell r="JF22"/>
          <cell r="JG22"/>
          <cell r="JH22"/>
          <cell r="JI22"/>
          <cell r="JJ22"/>
          <cell r="JK22"/>
          <cell r="JL22"/>
          <cell r="JM22"/>
          <cell r="JN22"/>
          <cell r="JO22"/>
          <cell r="JP22"/>
          <cell r="JQ22"/>
          <cell r="JR22"/>
          <cell r="JS22"/>
          <cell r="JT22"/>
          <cell r="JU22"/>
          <cell r="JV22"/>
          <cell r="JW22"/>
          <cell r="JX22"/>
          <cell r="JY22"/>
          <cell r="JZ22"/>
          <cell r="KA22"/>
          <cell r="KB22"/>
          <cell r="KC22"/>
          <cell r="KD22"/>
          <cell r="KE22"/>
          <cell r="KF22"/>
          <cell r="KG22"/>
          <cell r="KH22"/>
          <cell r="KI22"/>
          <cell r="KJ22"/>
          <cell r="KK22"/>
          <cell r="KL22"/>
          <cell r="KM22"/>
          <cell r="KN22"/>
          <cell r="KO22"/>
          <cell r="KP22"/>
          <cell r="KQ22"/>
          <cell r="KR22"/>
          <cell r="KS22"/>
          <cell r="KT22"/>
          <cell r="KU22"/>
          <cell r="KV22"/>
          <cell r="KW22"/>
          <cell r="KX22"/>
          <cell r="KY22"/>
          <cell r="KZ22"/>
          <cell r="LA22"/>
          <cell r="LB22"/>
          <cell r="LC22"/>
          <cell r="LD22"/>
          <cell r="LE22"/>
          <cell r="LF22"/>
          <cell r="LG22"/>
          <cell r="LH22"/>
          <cell r="LI22"/>
        </row>
        <row r="23">
          <cell r="A23"/>
          <cell r="B23"/>
          <cell r="C23">
            <v>713</v>
          </cell>
          <cell r="D23">
            <v>713</v>
          </cell>
          <cell r="E23" t="str">
            <v>Takse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/>
          <cell r="EU23"/>
          <cell r="EV23"/>
          <cell r="EW23"/>
          <cell r="EX23"/>
          <cell r="EY23"/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  <cell r="FL23"/>
          <cell r="FM23"/>
          <cell r="FN23"/>
          <cell r="FO23"/>
          <cell r="FP23"/>
          <cell r="FQ23"/>
          <cell r="FR23"/>
          <cell r="FS23"/>
          <cell r="FT23"/>
          <cell r="FU23"/>
          <cell r="FV23"/>
          <cell r="FW23"/>
          <cell r="FX23"/>
          <cell r="FY23"/>
          <cell r="FZ23"/>
          <cell r="GA23"/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  <cell r="GN23"/>
          <cell r="GO23"/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  <cell r="HB23"/>
          <cell r="HC23"/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  <cell r="HP23"/>
          <cell r="HQ23"/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  <cell r="ID23"/>
          <cell r="IE23"/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  <cell r="IR23"/>
          <cell r="IS23"/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  <cell r="JF23"/>
          <cell r="JG23"/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  <cell r="JT23"/>
          <cell r="JU23"/>
          <cell r="JV23"/>
          <cell r="JW23"/>
          <cell r="JX23"/>
          <cell r="JY23"/>
          <cell r="JZ23"/>
          <cell r="KA23"/>
          <cell r="KB23"/>
          <cell r="KC23"/>
          <cell r="KD23"/>
          <cell r="KE23"/>
          <cell r="KF23"/>
          <cell r="KG23"/>
          <cell r="KH23"/>
          <cell r="KI23"/>
          <cell r="KJ23"/>
          <cell r="KK23"/>
          <cell r="KL23"/>
          <cell r="KM23"/>
          <cell r="KN23"/>
          <cell r="KO23"/>
          <cell r="KP23"/>
          <cell r="KQ23"/>
          <cell r="KR23"/>
          <cell r="KS23"/>
          <cell r="KT23"/>
          <cell r="KU23"/>
          <cell r="KV23"/>
          <cell r="KW23"/>
          <cell r="KX23"/>
          <cell r="KY23"/>
          <cell r="KZ23"/>
          <cell r="LA23"/>
          <cell r="LB23"/>
          <cell r="LC23"/>
          <cell r="LD23"/>
          <cell r="LE23"/>
          <cell r="LF23"/>
          <cell r="LG23"/>
          <cell r="LH23"/>
          <cell r="LI23"/>
        </row>
        <row r="24">
          <cell r="D24">
            <v>7131</v>
          </cell>
          <cell r="E24" t="str">
            <v>Administrativne takse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/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/>
          <cell r="ET24"/>
          <cell r="EU24"/>
          <cell r="EV24"/>
          <cell r="EW24"/>
          <cell r="EX24"/>
          <cell r="EY24"/>
          <cell r="EZ24"/>
          <cell r="FA24"/>
          <cell r="FB24"/>
          <cell r="FC24"/>
          <cell r="FD24"/>
          <cell r="FE24"/>
          <cell r="FF24"/>
          <cell r="FG24"/>
          <cell r="FH24"/>
          <cell r="FI24"/>
          <cell r="FJ24"/>
          <cell r="FK24"/>
          <cell r="FL24"/>
          <cell r="FM24"/>
          <cell r="FN24"/>
          <cell r="FO24"/>
          <cell r="FP24"/>
          <cell r="FQ24"/>
          <cell r="FR24"/>
          <cell r="FS24"/>
          <cell r="FT24"/>
          <cell r="FU24"/>
          <cell r="FV24"/>
          <cell r="FW24"/>
          <cell r="FX24"/>
          <cell r="FY24"/>
          <cell r="FZ24"/>
          <cell r="GA24"/>
          <cell r="GB24"/>
          <cell r="GC24"/>
          <cell r="GD24"/>
          <cell r="GE24"/>
          <cell r="GF24"/>
          <cell r="GG24"/>
          <cell r="GH24"/>
          <cell r="GI24"/>
          <cell r="GJ24"/>
          <cell r="GK24"/>
          <cell r="GL24"/>
          <cell r="GM24"/>
          <cell r="GN24"/>
          <cell r="GO24"/>
          <cell r="GP24"/>
          <cell r="GQ24"/>
          <cell r="GR24"/>
          <cell r="GS24"/>
          <cell r="GT24"/>
          <cell r="GU24"/>
          <cell r="GV24"/>
          <cell r="GW24"/>
          <cell r="GX24"/>
          <cell r="GY24"/>
          <cell r="GZ24"/>
          <cell r="HA24"/>
          <cell r="HB24"/>
          <cell r="HC24"/>
          <cell r="HD24"/>
          <cell r="HE24"/>
          <cell r="HF24"/>
          <cell r="HG24"/>
          <cell r="HH24"/>
          <cell r="HI24"/>
          <cell r="HJ24"/>
          <cell r="HK24"/>
          <cell r="HL24"/>
          <cell r="HM24"/>
          <cell r="HN24"/>
          <cell r="HO24"/>
          <cell r="HP24"/>
          <cell r="HQ24"/>
          <cell r="HR24"/>
          <cell r="HS24"/>
          <cell r="HT24"/>
          <cell r="HU24"/>
          <cell r="HV24"/>
          <cell r="HW24"/>
          <cell r="HX24"/>
          <cell r="HY24"/>
          <cell r="HZ24"/>
          <cell r="IA24"/>
          <cell r="IB24"/>
          <cell r="IC24"/>
          <cell r="ID24"/>
          <cell r="IE24"/>
          <cell r="IF24"/>
          <cell r="IG24"/>
          <cell r="IH24"/>
          <cell r="II24"/>
          <cell r="IJ24"/>
          <cell r="IK24"/>
          <cell r="IL24"/>
          <cell r="IM24"/>
          <cell r="IN24"/>
          <cell r="IO24"/>
          <cell r="IP24"/>
          <cell r="IQ24"/>
          <cell r="IR24"/>
          <cell r="IS24"/>
          <cell r="IT24"/>
          <cell r="IU24"/>
          <cell r="IV24"/>
          <cell r="IW24"/>
          <cell r="IX24"/>
          <cell r="IY24"/>
          <cell r="IZ24"/>
          <cell r="JA24"/>
          <cell r="JB24"/>
          <cell r="JC24"/>
          <cell r="JD24"/>
          <cell r="JE24"/>
          <cell r="JF24"/>
          <cell r="JG24"/>
          <cell r="JH24"/>
          <cell r="JI24"/>
          <cell r="JJ24"/>
          <cell r="JK24"/>
          <cell r="JL24"/>
          <cell r="JM24"/>
          <cell r="JN24"/>
          <cell r="JO24"/>
          <cell r="JP24"/>
          <cell r="JQ24"/>
          <cell r="JR24"/>
          <cell r="JS24"/>
          <cell r="JT24"/>
          <cell r="JU24"/>
          <cell r="JV24"/>
          <cell r="JW24"/>
          <cell r="JX24"/>
          <cell r="JY24"/>
          <cell r="JZ24"/>
          <cell r="KA24"/>
          <cell r="KB24"/>
          <cell r="KC24"/>
          <cell r="KD24"/>
          <cell r="KE24"/>
          <cell r="KF24"/>
          <cell r="KG24"/>
          <cell r="KH24"/>
          <cell r="KI24"/>
          <cell r="KJ24"/>
          <cell r="KK24"/>
          <cell r="KL24"/>
          <cell r="KM24"/>
          <cell r="KN24"/>
          <cell r="KO24"/>
          <cell r="KP24"/>
          <cell r="KQ24"/>
          <cell r="KR24"/>
          <cell r="KS24"/>
          <cell r="KT24"/>
          <cell r="KU24"/>
          <cell r="KV24"/>
          <cell r="KW24"/>
          <cell r="KX24"/>
          <cell r="KY24"/>
          <cell r="KZ24"/>
          <cell r="LA24"/>
          <cell r="LB24"/>
          <cell r="LC24"/>
          <cell r="LD24"/>
          <cell r="LE24"/>
          <cell r="LF24"/>
          <cell r="LG24"/>
          <cell r="LH24"/>
          <cell r="LI24"/>
        </row>
        <row r="25">
          <cell r="D25">
            <v>7132</v>
          </cell>
          <cell r="E25" t="str">
            <v>Sudske takse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/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/>
          <cell r="ET25"/>
          <cell r="EU25"/>
          <cell r="EV25"/>
          <cell r="EW25"/>
          <cell r="EX25"/>
          <cell r="EY25"/>
          <cell r="EZ25"/>
          <cell r="FA25"/>
          <cell r="FB25"/>
          <cell r="FC25"/>
          <cell r="FD25"/>
          <cell r="FE25"/>
          <cell r="FF25"/>
          <cell r="FG25"/>
          <cell r="FH25"/>
          <cell r="FI25"/>
          <cell r="FJ25"/>
          <cell r="FK25"/>
          <cell r="FL25"/>
          <cell r="FM25"/>
          <cell r="FN25"/>
          <cell r="FO25"/>
          <cell r="FP25"/>
          <cell r="FQ25"/>
          <cell r="FR25"/>
          <cell r="FS25"/>
          <cell r="FT25"/>
          <cell r="FU25"/>
          <cell r="FV25"/>
          <cell r="FW25"/>
          <cell r="FX25"/>
          <cell r="FY25"/>
          <cell r="FZ25"/>
          <cell r="GA25"/>
          <cell r="GB25"/>
          <cell r="GC25"/>
          <cell r="GD25"/>
          <cell r="GE25"/>
          <cell r="GF25"/>
          <cell r="GG25"/>
          <cell r="GH25"/>
          <cell r="GI25"/>
          <cell r="GJ25"/>
          <cell r="GK25"/>
          <cell r="GL25"/>
          <cell r="GM25"/>
          <cell r="GN25"/>
          <cell r="GO25"/>
          <cell r="GP25"/>
          <cell r="GQ25"/>
          <cell r="GR25"/>
          <cell r="GS25"/>
          <cell r="GT25"/>
          <cell r="GU25"/>
          <cell r="GV25"/>
          <cell r="GW25"/>
          <cell r="GX25"/>
          <cell r="GY25"/>
          <cell r="GZ25"/>
          <cell r="HA25"/>
          <cell r="HB25"/>
          <cell r="HC25"/>
          <cell r="HD25"/>
          <cell r="HE25"/>
          <cell r="HF25"/>
          <cell r="HG25"/>
          <cell r="HH25"/>
          <cell r="HI25"/>
          <cell r="HJ25"/>
          <cell r="HK25"/>
          <cell r="HL25"/>
          <cell r="HM25"/>
          <cell r="HN25"/>
          <cell r="HO25"/>
          <cell r="HP25"/>
          <cell r="HQ25"/>
          <cell r="HR25"/>
          <cell r="HS25"/>
          <cell r="HT25"/>
          <cell r="HU25"/>
          <cell r="HV25"/>
          <cell r="HW25"/>
          <cell r="HX25"/>
          <cell r="HY25"/>
          <cell r="HZ25"/>
          <cell r="IA25"/>
          <cell r="IB25"/>
          <cell r="IC25"/>
          <cell r="ID25"/>
          <cell r="IE25"/>
          <cell r="IF25"/>
          <cell r="IG25"/>
          <cell r="IH25"/>
          <cell r="II25"/>
          <cell r="IJ25"/>
          <cell r="IK25"/>
          <cell r="IL25"/>
          <cell r="IM25"/>
          <cell r="IN25"/>
          <cell r="IO25"/>
          <cell r="IP25"/>
          <cell r="IQ25"/>
          <cell r="IR25"/>
          <cell r="IS25"/>
          <cell r="IT25"/>
          <cell r="IU25"/>
          <cell r="IV25"/>
          <cell r="IW25"/>
          <cell r="IX25"/>
          <cell r="IY25"/>
          <cell r="IZ25"/>
          <cell r="JA25"/>
          <cell r="JB25"/>
          <cell r="JC25"/>
          <cell r="JD25"/>
          <cell r="JE25"/>
          <cell r="JF25"/>
          <cell r="JG25"/>
          <cell r="JH25"/>
          <cell r="JI25"/>
          <cell r="JJ25"/>
          <cell r="JK25"/>
          <cell r="JL25"/>
          <cell r="JM25"/>
          <cell r="JN25"/>
          <cell r="JO25"/>
          <cell r="JP25"/>
          <cell r="JQ25"/>
          <cell r="JR25"/>
          <cell r="JS25"/>
          <cell r="JT25"/>
          <cell r="JU25"/>
          <cell r="JV25"/>
          <cell r="JW25"/>
          <cell r="JX25"/>
          <cell r="JY25"/>
          <cell r="JZ25"/>
          <cell r="KA25"/>
          <cell r="KB25"/>
          <cell r="KC25"/>
          <cell r="KD25"/>
          <cell r="KE25"/>
          <cell r="KF25"/>
          <cell r="KG25"/>
          <cell r="KH25"/>
          <cell r="KI25"/>
          <cell r="KJ25"/>
          <cell r="KK25"/>
          <cell r="KL25"/>
          <cell r="KM25"/>
          <cell r="KN25"/>
          <cell r="KO25"/>
          <cell r="KP25"/>
          <cell r="KQ25"/>
          <cell r="KR25"/>
          <cell r="KS25"/>
          <cell r="KT25"/>
          <cell r="KU25"/>
          <cell r="KV25"/>
          <cell r="KW25"/>
          <cell r="KX25"/>
          <cell r="KY25"/>
          <cell r="KZ25"/>
          <cell r="LA25"/>
          <cell r="LB25"/>
          <cell r="LC25"/>
          <cell r="LD25"/>
          <cell r="LE25"/>
          <cell r="LF25"/>
          <cell r="LG25"/>
          <cell r="LH25"/>
          <cell r="LI25"/>
        </row>
        <row r="26">
          <cell r="D26">
            <v>7133</v>
          </cell>
          <cell r="E26" t="str">
            <v>Boravišne takse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/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/>
          <cell r="ET26"/>
          <cell r="EU26"/>
          <cell r="EV26"/>
          <cell r="EW26"/>
          <cell r="EX26"/>
          <cell r="EY26"/>
          <cell r="EZ26"/>
          <cell r="FA26"/>
          <cell r="FB26"/>
          <cell r="FC26"/>
          <cell r="FD26"/>
          <cell r="FE26"/>
          <cell r="FF26"/>
          <cell r="FG26"/>
          <cell r="FH26"/>
          <cell r="FI26"/>
          <cell r="FJ26"/>
          <cell r="FK26"/>
          <cell r="FL26"/>
          <cell r="FM26"/>
          <cell r="FN26"/>
          <cell r="FO26"/>
          <cell r="FP26"/>
          <cell r="FQ26"/>
          <cell r="FR26"/>
          <cell r="FS26"/>
          <cell r="FT26"/>
          <cell r="FU26"/>
          <cell r="FV26"/>
          <cell r="FW26"/>
          <cell r="FX26"/>
          <cell r="FY26"/>
          <cell r="FZ26"/>
          <cell r="GA26"/>
          <cell r="GB26"/>
          <cell r="GC26"/>
          <cell r="GD26"/>
          <cell r="GE26"/>
          <cell r="GF26"/>
          <cell r="GG26"/>
          <cell r="GH26"/>
          <cell r="GI26"/>
          <cell r="GJ26"/>
          <cell r="GK26"/>
          <cell r="GL26"/>
          <cell r="GM26"/>
          <cell r="GN26"/>
          <cell r="GO26"/>
          <cell r="GP26"/>
          <cell r="GQ26"/>
          <cell r="GR26"/>
          <cell r="GS26"/>
          <cell r="GT26"/>
          <cell r="GU26"/>
          <cell r="GV26"/>
          <cell r="GW26"/>
          <cell r="GX26"/>
          <cell r="GY26"/>
          <cell r="GZ26"/>
          <cell r="HA26"/>
          <cell r="HB26"/>
          <cell r="HC26"/>
          <cell r="HD26"/>
          <cell r="HE26"/>
          <cell r="HF26"/>
          <cell r="HG26"/>
          <cell r="HH26"/>
          <cell r="HI26"/>
          <cell r="HJ26"/>
          <cell r="HK26"/>
          <cell r="HL26"/>
          <cell r="HM26"/>
          <cell r="HN26"/>
          <cell r="HO26"/>
          <cell r="HP26"/>
          <cell r="HQ26"/>
          <cell r="HR26"/>
          <cell r="HS26"/>
          <cell r="HT26"/>
          <cell r="HU26"/>
          <cell r="HV26"/>
          <cell r="HW26"/>
          <cell r="HX26"/>
          <cell r="HY26"/>
          <cell r="HZ26"/>
          <cell r="IA26"/>
          <cell r="IB26"/>
          <cell r="IC26"/>
          <cell r="ID26"/>
          <cell r="IE26"/>
          <cell r="IF26"/>
          <cell r="IG26"/>
          <cell r="IH26"/>
          <cell r="II26"/>
          <cell r="IJ26"/>
          <cell r="IK26"/>
          <cell r="IL26"/>
          <cell r="IM26"/>
          <cell r="IN26"/>
          <cell r="IO26"/>
          <cell r="IP26"/>
          <cell r="IQ26"/>
          <cell r="IR26"/>
          <cell r="IS26"/>
          <cell r="IT26"/>
          <cell r="IU26"/>
          <cell r="IV26"/>
          <cell r="IW26"/>
          <cell r="IX26"/>
          <cell r="IY26"/>
          <cell r="IZ26"/>
          <cell r="JA26"/>
          <cell r="JB26"/>
          <cell r="JC26"/>
          <cell r="JD26"/>
          <cell r="JE26"/>
          <cell r="JF26"/>
          <cell r="JG26"/>
          <cell r="JH26"/>
          <cell r="JI26"/>
          <cell r="JJ26"/>
          <cell r="JK26"/>
          <cell r="JL26"/>
          <cell r="JM26"/>
          <cell r="JN26"/>
          <cell r="JO26"/>
          <cell r="JP26"/>
          <cell r="JQ26"/>
          <cell r="JR26"/>
          <cell r="JS26"/>
          <cell r="JT26"/>
          <cell r="JU26"/>
          <cell r="JV26"/>
          <cell r="JW26"/>
          <cell r="JX26"/>
          <cell r="JY26"/>
          <cell r="JZ26"/>
          <cell r="KA26"/>
          <cell r="KB26"/>
          <cell r="KC26"/>
          <cell r="KD26"/>
          <cell r="KE26"/>
          <cell r="KF26"/>
          <cell r="KG26"/>
          <cell r="KH26"/>
          <cell r="KI26"/>
          <cell r="KJ26"/>
          <cell r="KK26"/>
          <cell r="KL26"/>
          <cell r="KM26"/>
          <cell r="KN26"/>
          <cell r="KO26"/>
          <cell r="KP26"/>
          <cell r="KQ26"/>
          <cell r="KR26"/>
          <cell r="KS26"/>
          <cell r="KT26"/>
          <cell r="KU26"/>
          <cell r="KV26"/>
          <cell r="KW26"/>
          <cell r="KX26"/>
          <cell r="KY26"/>
          <cell r="KZ26"/>
          <cell r="LA26"/>
          <cell r="LB26"/>
          <cell r="LC26"/>
          <cell r="LD26"/>
          <cell r="LE26"/>
          <cell r="LF26"/>
          <cell r="LG26"/>
          <cell r="LH26"/>
          <cell r="LI26"/>
        </row>
        <row r="27">
          <cell r="D27">
            <v>7136</v>
          </cell>
          <cell r="E27" t="str">
            <v>Ostale takse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/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/>
          <cell r="ET27"/>
          <cell r="EU27"/>
          <cell r="EV27"/>
          <cell r="EW27"/>
          <cell r="EX27"/>
          <cell r="EY27"/>
          <cell r="EZ27"/>
          <cell r="FA27"/>
          <cell r="FB27"/>
          <cell r="FC27"/>
          <cell r="FD27"/>
          <cell r="FE27"/>
          <cell r="FF27"/>
          <cell r="FG27"/>
          <cell r="FH27"/>
          <cell r="FI27"/>
          <cell r="FJ27"/>
          <cell r="FK27"/>
          <cell r="FL27"/>
          <cell r="FM27"/>
          <cell r="FN27"/>
          <cell r="FO27"/>
          <cell r="FP27"/>
          <cell r="FQ27"/>
          <cell r="FR27"/>
          <cell r="FS27"/>
          <cell r="FT27"/>
          <cell r="FU27"/>
          <cell r="FV27"/>
          <cell r="FW27"/>
          <cell r="FX27"/>
          <cell r="FY27"/>
          <cell r="FZ27"/>
          <cell r="GA27"/>
          <cell r="GB27"/>
          <cell r="GC27"/>
          <cell r="GD27"/>
          <cell r="GE27"/>
          <cell r="GF27"/>
          <cell r="GG27"/>
          <cell r="GH27"/>
          <cell r="GI27"/>
          <cell r="GJ27"/>
          <cell r="GK27"/>
          <cell r="GL27"/>
          <cell r="GM27"/>
          <cell r="GN27"/>
          <cell r="GO27"/>
          <cell r="GP27"/>
          <cell r="GQ27"/>
          <cell r="GR27"/>
          <cell r="GS27"/>
          <cell r="GT27"/>
          <cell r="GU27"/>
          <cell r="GV27"/>
          <cell r="GW27"/>
          <cell r="GX27"/>
          <cell r="GY27"/>
          <cell r="GZ27"/>
          <cell r="HA27"/>
          <cell r="HB27"/>
          <cell r="HC27"/>
          <cell r="HD27"/>
          <cell r="HE27"/>
          <cell r="HF27"/>
          <cell r="HG27"/>
          <cell r="HH27"/>
          <cell r="HI27"/>
          <cell r="HJ27"/>
          <cell r="HK27"/>
          <cell r="HL27"/>
          <cell r="HM27"/>
          <cell r="HN27"/>
          <cell r="HO27"/>
          <cell r="HP27"/>
          <cell r="HQ27"/>
          <cell r="HR27"/>
          <cell r="HS27"/>
          <cell r="HT27"/>
          <cell r="HU27"/>
          <cell r="HV27"/>
          <cell r="HW27"/>
          <cell r="HX27"/>
          <cell r="HY27"/>
          <cell r="HZ27"/>
          <cell r="IA27"/>
          <cell r="IB27"/>
          <cell r="IC27"/>
          <cell r="ID27"/>
          <cell r="IE27"/>
          <cell r="IF27"/>
          <cell r="IG27"/>
          <cell r="IH27"/>
          <cell r="II27"/>
          <cell r="IJ27"/>
          <cell r="IK27"/>
          <cell r="IL27"/>
          <cell r="IM27"/>
          <cell r="IN27"/>
          <cell r="IO27"/>
          <cell r="IP27"/>
          <cell r="IQ27"/>
          <cell r="IR27"/>
          <cell r="IS27"/>
          <cell r="IT27"/>
          <cell r="IU27"/>
          <cell r="IV27"/>
          <cell r="IW27"/>
          <cell r="IX27"/>
          <cell r="IY27"/>
          <cell r="IZ27"/>
          <cell r="JA27"/>
          <cell r="JB27"/>
          <cell r="JC27"/>
          <cell r="JD27"/>
          <cell r="JE27"/>
          <cell r="JF27"/>
          <cell r="JG27"/>
          <cell r="JH27"/>
          <cell r="JI27"/>
          <cell r="JJ27"/>
          <cell r="JK27"/>
          <cell r="JL27"/>
          <cell r="JM27"/>
          <cell r="JN27"/>
          <cell r="JO27"/>
          <cell r="JP27"/>
          <cell r="JQ27"/>
          <cell r="JR27"/>
          <cell r="JS27"/>
          <cell r="JT27"/>
          <cell r="JU27"/>
          <cell r="JV27"/>
          <cell r="JW27"/>
          <cell r="JX27"/>
          <cell r="JY27"/>
          <cell r="JZ27"/>
          <cell r="KA27"/>
          <cell r="KB27"/>
          <cell r="KC27"/>
          <cell r="KD27"/>
          <cell r="KE27"/>
          <cell r="KF27"/>
          <cell r="KG27"/>
          <cell r="KH27"/>
          <cell r="KI27"/>
          <cell r="KJ27"/>
          <cell r="KK27"/>
          <cell r="KL27"/>
          <cell r="KM27"/>
          <cell r="KN27"/>
          <cell r="KO27"/>
          <cell r="KP27"/>
          <cell r="KQ27"/>
          <cell r="KR27"/>
          <cell r="KS27"/>
          <cell r="KT27"/>
          <cell r="KU27"/>
          <cell r="KV27"/>
          <cell r="KW27"/>
          <cell r="KX27"/>
          <cell r="KY27"/>
          <cell r="KZ27"/>
          <cell r="LA27"/>
          <cell r="LB27"/>
          <cell r="LC27"/>
          <cell r="LD27"/>
          <cell r="LE27"/>
          <cell r="LF27"/>
          <cell r="LG27"/>
          <cell r="LH27"/>
          <cell r="LI27"/>
        </row>
        <row r="28">
          <cell r="A28"/>
          <cell r="B28"/>
          <cell r="C28">
            <v>714</v>
          </cell>
          <cell r="D28">
            <v>714</v>
          </cell>
          <cell r="E28" t="str">
            <v>Naknade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/>
          <cell r="EU28"/>
          <cell r="EV28"/>
          <cell r="EW28"/>
          <cell r="EX28"/>
          <cell r="EY28"/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  <cell r="GN28"/>
          <cell r="GO28"/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  <cell r="HB28"/>
          <cell r="HC28"/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  <cell r="HP28"/>
          <cell r="HQ28"/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  <cell r="ID28"/>
          <cell r="IE28"/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  <cell r="IR28"/>
          <cell r="IS28"/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  <cell r="JF28"/>
          <cell r="JG28"/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  <cell r="JT28"/>
          <cell r="JU28"/>
          <cell r="JV28"/>
          <cell r="JW28"/>
          <cell r="JX28"/>
          <cell r="JY28"/>
          <cell r="JZ28"/>
          <cell r="KA28"/>
          <cell r="KB28"/>
          <cell r="KC28"/>
          <cell r="KD28"/>
          <cell r="KE28"/>
          <cell r="KF28"/>
          <cell r="KG28"/>
          <cell r="KH28"/>
          <cell r="KI28"/>
          <cell r="KJ28"/>
          <cell r="KK28"/>
          <cell r="KL28"/>
          <cell r="KM28"/>
          <cell r="KN28"/>
          <cell r="KO28"/>
          <cell r="KP28"/>
          <cell r="KQ28"/>
          <cell r="KR28"/>
          <cell r="KS28"/>
          <cell r="KT28"/>
          <cell r="KU28"/>
          <cell r="KV28"/>
          <cell r="KW28"/>
          <cell r="KX28"/>
          <cell r="KY28"/>
          <cell r="KZ28"/>
          <cell r="LA28"/>
          <cell r="LB28"/>
          <cell r="LC28"/>
          <cell r="LD28"/>
          <cell r="LE28"/>
          <cell r="LF28"/>
          <cell r="LG28"/>
          <cell r="LH28"/>
          <cell r="LI28"/>
        </row>
        <row r="29">
          <cell r="D29">
            <v>7141</v>
          </cell>
          <cell r="E29" t="str">
            <v>Naknade za korišćenje dobara od opšteg interesa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/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/>
          <cell r="ET29"/>
          <cell r="EU29"/>
          <cell r="EV29"/>
          <cell r="EW29"/>
          <cell r="EX29"/>
          <cell r="EY29"/>
          <cell r="EZ29"/>
          <cell r="FA29"/>
          <cell r="FB29"/>
          <cell r="FC29"/>
          <cell r="FD29"/>
          <cell r="FE29"/>
          <cell r="FF29"/>
          <cell r="FG29"/>
          <cell r="FH29"/>
          <cell r="FI29"/>
          <cell r="FJ29"/>
          <cell r="FK29"/>
          <cell r="FL29"/>
          <cell r="FM29"/>
          <cell r="FN29"/>
          <cell r="FO29"/>
          <cell r="FP29"/>
          <cell r="FQ29"/>
          <cell r="FR29"/>
          <cell r="FS29"/>
          <cell r="FT29"/>
          <cell r="FU29"/>
          <cell r="FV29"/>
          <cell r="FW29"/>
          <cell r="FX29"/>
          <cell r="FY29"/>
          <cell r="FZ29"/>
          <cell r="GA29"/>
          <cell r="GB29"/>
          <cell r="GC29"/>
          <cell r="GD29"/>
          <cell r="GE29"/>
          <cell r="GF29"/>
          <cell r="GG29"/>
          <cell r="GH29"/>
          <cell r="GI29"/>
          <cell r="GJ29"/>
          <cell r="GK29"/>
          <cell r="GL29"/>
          <cell r="GM29"/>
          <cell r="GN29"/>
          <cell r="GO29"/>
          <cell r="GP29"/>
          <cell r="GQ29"/>
          <cell r="GR29"/>
          <cell r="GS29"/>
          <cell r="GT29"/>
          <cell r="GU29"/>
          <cell r="GV29"/>
          <cell r="GW29"/>
          <cell r="GX29"/>
          <cell r="GY29"/>
          <cell r="GZ29"/>
          <cell r="HA29"/>
          <cell r="HB29"/>
          <cell r="HC29"/>
          <cell r="HD29"/>
          <cell r="HE29"/>
          <cell r="HF29"/>
          <cell r="HG29"/>
          <cell r="HH29"/>
          <cell r="HI29"/>
          <cell r="HJ29"/>
          <cell r="HK29"/>
          <cell r="HL29"/>
          <cell r="HM29"/>
          <cell r="HN29"/>
          <cell r="HO29"/>
          <cell r="HP29"/>
          <cell r="HQ29"/>
          <cell r="HR29"/>
          <cell r="HS29"/>
          <cell r="HT29"/>
          <cell r="HU29"/>
          <cell r="HV29"/>
          <cell r="HW29"/>
          <cell r="HX29"/>
          <cell r="HY29"/>
          <cell r="HZ29"/>
          <cell r="IA29"/>
          <cell r="IB29"/>
          <cell r="IC29"/>
          <cell r="ID29"/>
          <cell r="IE29"/>
          <cell r="IF29"/>
          <cell r="IG29"/>
          <cell r="IH29"/>
          <cell r="II29"/>
          <cell r="IJ29"/>
          <cell r="IK29"/>
          <cell r="IL29"/>
          <cell r="IM29"/>
          <cell r="IN29"/>
          <cell r="IO29"/>
          <cell r="IP29"/>
          <cell r="IQ29"/>
          <cell r="IR29"/>
          <cell r="IS29"/>
          <cell r="IT29"/>
          <cell r="IU29"/>
          <cell r="IV29"/>
          <cell r="IW29"/>
          <cell r="IX29"/>
          <cell r="IY29"/>
          <cell r="IZ29"/>
          <cell r="JA29"/>
          <cell r="JB29"/>
          <cell r="JC29"/>
          <cell r="JD29"/>
          <cell r="JE29"/>
          <cell r="JF29"/>
          <cell r="JG29"/>
          <cell r="JH29"/>
          <cell r="JI29"/>
          <cell r="JJ29"/>
          <cell r="JK29"/>
          <cell r="JL29"/>
          <cell r="JM29"/>
          <cell r="JN29"/>
          <cell r="JO29"/>
          <cell r="JP29"/>
          <cell r="JQ29"/>
          <cell r="JR29"/>
          <cell r="JS29"/>
          <cell r="JT29"/>
          <cell r="JU29"/>
          <cell r="JV29"/>
          <cell r="JW29"/>
          <cell r="JX29"/>
          <cell r="JY29"/>
          <cell r="JZ29"/>
          <cell r="KA29"/>
          <cell r="KB29"/>
          <cell r="KC29"/>
          <cell r="KD29"/>
          <cell r="KE29"/>
          <cell r="KF29"/>
          <cell r="KG29"/>
          <cell r="KH29"/>
          <cell r="KI29"/>
          <cell r="KJ29"/>
          <cell r="KK29"/>
          <cell r="KL29"/>
          <cell r="KM29"/>
          <cell r="KN29"/>
          <cell r="KO29"/>
          <cell r="KP29"/>
          <cell r="KQ29"/>
          <cell r="KR29"/>
          <cell r="KS29"/>
          <cell r="KT29"/>
          <cell r="KU29"/>
          <cell r="KV29"/>
          <cell r="KW29"/>
          <cell r="KX29"/>
          <cell r="KY29"/>
          <cell r="KZ29"/>
          <cell r="LA29"/>
          <cell r="LB29"/>
          <cell r="LC29"/>
          <cell r="LD29"/>
          <cell r="LE29"/>
          <cell r="LF29"/>
          <cell r="LG29"/>
          <cell r="LH29"/>
          <cell r="LI29"/>
        </row>
        <row r="30">
          <cell r="D30">
            <v>7142</v>
          </cell>
          <cell r="E30" t="str">
            <v>Naknade za korišćenje prirodnih dobara</v>
          </cell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/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/>
          <cell r="ET30"/>
          <cell r="EU30"/>
          <cell r="EV30"/>
          <cell r="EW30"/>
          <cell r="EX30"/>
          <cell r="EY30"/>
          <cell r="EZ30"/>
          <cell r="FA30"/>
          <cell r="FB30"/>
          <cell r="FC30"/>
          <cell r="FD30"/>
          <cell r="FE30"/>
          <cell r="FF30"/>
          <cell r="FG30"/>
          <cell r="FH30"/>
          <cell r="FI30"/>
          <cell r="FJ30"/>
          <cell r="FK30"/>
          <cell r="FL30"/>
          <cell r="FM30"/>
          <cell r="FN30"/>
          <cell r="FO30"/>
          <cell r="FP30"/>
          <cell r="FQ30"/>
          <cell r="FR30"/>
          <cell r="FS30"/>
          <cell r="FT30"/>
          <cell r="FU30"/>
          <cell r="FV30"/>
          <cell r="FW30"/>
          <cell r="FX30"/>
          <cell r="FY30"/>
          <cell r="FZ30"/>
          <cell r="GA30"/>
          <cell r="GB30"/>
          <cell r="GC30"/>
          <cell r="GD30"/>
          <cell r="GE30"/>
          <cell r="GF30"/>
          <cell r="GG30"/>
          <cell r="GH30"/>
          <cell r="GI30"/>
          <cell r="GJ30"/>
          <cell r="GK30"/>
          <cell r="GL30"/>
          <cell r="GM30"/>
          <cell r="GN30"/>
          <cell r="GO30"/>
          <cell r="GP30"/>
          <cell r="GQ30"/>
          <cell r="GR30"/>
          <cell r="GS30"/>
          <cell r="GT30"/>
          <cell r="GU30"/>
          <cell r="GV30"/>
          <cell r="GW30"/>
          <cell r="GX30"/>
          <cell r="GY30"/>
          <cell r="GZ30"/>
          <cell r="HA30"/>
          <cell r="HB30"/>
          <cell r="HC30"/>
          <cell r="HD30"/>
          <cell r="HE30"/>
          <cell r="HF30"/>
          <cell r="HG30"/>
          <cell r="HH30"/>
          <cell r="HI30"/>
          <cell r="HJ30"/>
          <cell r="HK30"/>
          <cell r="HL30"/>
          <cell r="HM30"/>
          <cell r="HN30"/>
          <cell r="HO30"/>
          <cell r="HP30"/>
          <cell r="HQ30"/>
          <cell r="HR30"/>
          <cell r="HS30"/>
          <cell r="HT30"/>
          <cell r="HU30"/>
          <cell r="HV30"/>
          <cell r="HW30"/>
          <cell r="HX30"/>
          <cell r="HY30"/>
          <cell r="HZ30"/>
          <cell r="IA30"/>
          <cell r="IB30"/>
          <cell r="IC30"/>
          <cell r="ID30"/>
          <cell r="IE30"/>
          <cell r="IF30"/>
          <cell r="IG30"/>
          <cell r="IH30"/>
          <cell r="II30"/>
          <cell r="IJ30"/>
          <cell r="IK30"/>
          <cell r="IL30"/>
          <cell r="IM30"/>
          <cell r="IN30"/>
          <cell r="IO30"/>
          <cell r="IP30"/>
          <cell r="IQ30"/>
          <cell r="IR30"/>
          <cell r="IS30"/>
          <cell r="IT30"/>
          <cell r="IU30"/>
          <cell r="IV30"/>
          <cell r="IW30"/>
          <cell r="IX30"/>
          <cell r="IY30"/>
          <cell r="IZ30"/>
          <cell r="JA30"/>
          <cell r="JB30"/>
          <cell r="JC30"/>
          <cell r="JD30"/>
          <cell r="JE30"/>
          <cell r="JF30"/>
          <cell r="JG30"/>
          <cell r="JH30"/>
          <cell r="JI30"/>
          <cell r="JJ30"/>
          <cell r="JK30"/>
          <cell r="JL30"/>
          <cell r="JM30"/>
          <cell r="JN30"/>
          <cell r="JO30"/>
          <cell r="JP30"/>
          <cell r="JQ30"/>
          <cell r="JR30"/>
          <cell r="JS30"/>
          <cell r="JT30"/>
          <cell r="JU30"/>
          <cell r="JV30"/>
          <cell r="JW30"/>
          <cell r="JX30"/>
          <cell r="JY30"/>
          <cell r="JZ30"/>
          <cell r="KA30"/>
          <cell r="KB30"/>
          <cell r="KC30"/>
          <cell r="KD30"/>
          <cell r="KE30"/>
          <cell r="KF30"/>
          <cell r="KG30"/>
          <cell r="KH30"/>
          <cell r="KI30"/>
          <cell r="KJ30"/>
          <cell r="KK30"/>
          <cell r="KL30"/>
          <cell r="KM30"/>
          <cell r="KN30"/>
          <cell r="KO30"/>
          <cell r="KP30"/>
          <cell r="KQ30"/>
          <cell r="KR30"/>
          <cell r="KS30"/>
          <cell r="KT30"/>
          <cell r="KU30"/>
          <cell r="KV30"/>
          <cell r="KW30"/>
          <cell r="KX30"/>
          <cell r="KY30"/>
          <cell r="KZ30"/>
          <cell r="LA30"/>
          <cell r="LB30"/>
          <cell r="LC30"/>
          <cell r="LD30"/>
          <cell r="LE30"/>
          <cell r="LF30"/>
          <cell r="LG30"/>
          <cell r="LH30"/>
          <cell r="LI30"/>
        </row>
        <row r="31">
          <cell r="D31">
            <v>7143</v>
          </cell>
          <cell r="E31" t="str">
            <v>Ekološke naknade</v>
          </cell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/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/>
          <cell r="ET31"/>
          <cell r="EU31"/>
          <cell r="EV31"/>
          <cell r="EW31"/>
          <cell r="EX31"/>
          <cell r="EY31"/>
          <cell r="EZ31"/>
          <cell r="FA31"/>
          <cell r="FB31"/>
          <cell r="FC31"/>
          <cell r="FD31"/>
          <cell r="FE31"/>
          <cell r="FF31"/>
          <cell r="FG31"/>
          <cell r="FH31"/>
          <cell r="FI31"/>
          <cell r="FJ31"/>
          <cell r="FK31"/>
          <cell r="FL31"/>
          <cell r="FM31"/>
          <cell r="FN31"/>
          <cell r="FO31"/>
          <cell r="FP31"/>
          <cell r="FQ31"/>
          <cell r="FR31"/>
          <cell r="FS31"/>
          <cell r="FT31"/>
          <cell r="FU31"/>
          <cell r="FV31"/>
          <cell r="FW31"/>
          <cell r="FX31"/>
          <cell r="FY31"/>
          <cell r="FZ31"/>
          <cell r="GA31"/>
          <cell r="GB31"/>
          <cell r="GC31"/>
          <cell r="GD31"/>
          <cell r="GE31"/>
          <cell r="GF31"/>
          <cell r="GG31"/>
          <cell r="GH31"/>
          <cell r="GI31"/>
          <cell r="GJ31"/>
          <cell r="GK31"/>
          <cell r="GL31"/>
          <cell r="GM31"/>
          <cell r="GN31"/>
          <cell r="GO31"/>
          <cell r="GP31"/>
          <cell r="GQ31"/>
          <cell r="GR31"/>
          <cell r="GS31"/>
          <cell r="GT31"/>
          <cell r="GU31"/>
          <cell r="GV31"/>
          <cell r="GW31"/>
          <cell r="GX31"/>
          <cell r="GY31"/>
          <cell r="GZ31"/>
          <cell r="HA31"/>
          <cell r="HB31"/>
          <cell r="HC31"/>
          <cell r="HD31"/>
          <cell r="HE31"/>
          <cell r="HF31"/>
          <cell r="HG31"/>
          <cell r="HH31"/>
          <cell r="HI31"/>
          <cell r="HJ31"/>
          <cell r="HK31"/>
          <cell r="HL31"/>
          <cell r="HM31"/>
          <cell r="HN31"/>
          <cell r="HO31"/>
          <cell r="HP31"/>
          <cell r="HQ31"/>
          <cell r="HR31"/>
          <cell r="HS31"/>
          <cell r="HT31"/>
          <cell r="HU31"/>
          <cell r="HV31"/>
          <cell r="HW31"/>
          <cell r="HX31"/>
          <cell r="HY31"/>
          <cell r="HZ31"/>
          <cell r="IA31"/>
          <cell r="IB31"/>
          <cell r="IC31"/>
          <cell r="ID31"/>
          <cell r="IE31"/>
          <cell r="IF31"/>
          <cell r="IG31"/>
          <cell r="IH31"/>
          <cell r="II31"/>
          <cell r="IJ31"/>
          <cell r="IK31"/>
          <cell r="IL31"/>
          <cell r="IM31"/>
          <cell r="IN31"/>
          <cell r="IO31"/>
          <cell r="IP31"/>
          <cell r="IQ31"/>
          <cell r="IR31"/>
          <cell r="IS31"/>
          <cell r="IT31"/>
          <cell r="IU31"/>
          <cell r="IV31"/>
          <cell r="IW31"/>
          <cell r="IX31"/>
          <cell r="IY31"/>
          <cell r="IZ31"/>
          <cell r="JA31"/>
          <cell r="JB31"/>
          <cell r="JC31"/>
          <cell r="JD31"/>
          <cell r="JE31"/>
          <cell r="JF31"/>
          <cell r="JG31"/>
          <cell r="JH31"/>
          <cell r="JI31"/>
          <cell r="JJ31"/>
          <cell r="JK31"/>
          <cell r="JL31"/>
          <cell r="JM31"/>
          <cell r="JN31"/>
          <cell r="JO31"/>
          <cell r="JP31"/>
          <cell r="JQ31"/>
          <cell r="JR31"/>
          <cell r="JS31"/>
          <cell r="JT31"/>
          <cell r="JU31"/>
          <cell r="JV31"/>
          <cell r="JW31"/>
          <cell r="JX31"/>
          <cell r="JY31"/>
          <cell r="JZ31"/>
          <cell r="KA31"/>
          <cell r="KB31"/>
          <cell r="KC31"/>
          <cell r="KD31"/>
          <cell r="KE31"/>
          <cell r="KF31"/>
          <cell r="KG31"/>
          <cell r="KH31"/>
          <cell r="KI31"/>
          <cell r="KJ31"/>
          <cell r="KK31"/>
          <cell r="KL31"/>
          <cell r="KM31"/>
          <cell r="KN31"/>
          <cell r="KO31"/>
          <cell r="KP31"/>
          <cell r="KQ31"/>
          <cell r="KR31"/>
          <cell r="KS31"/>
          <cell r="KT31"/>
          <cell r="KU31"/>
          <cell r="KV31"/>
          <cell r="KW31"/>
          <cell r="KX31"/>
          <cell r="KY31"/>
          <cell r="KZ31"/>
          <cell r="LA31"/>
          <cell r="LB31"/>
          <cell r="LC31"/>
          <cell r="LD31"/>
          <cell r="LE31"/>
          <cell r="LF31"/>
          <cell r="LG31"/>
          <cell r="LH31"/>
          <cell r="LI31"/>
        </row>
        <row r="32">
          <cell r="D32">
            <v>7144</v>
          </cell>
          <cell r="E32" t="str">
            <v>Naknade za priređivanje igara na sreću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/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/>
          <cell r="ET32"/>
          <cell r="EU32"/>
          <cell r="EV32"/>
          <cell r="EW32"/>
          <cell r="EX32"/>
          <cell r="EY32"/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  <cell r="FJ32"/>
          <cell r="FK32"/>
          <cell r="FL32"/>
          <cell r="FM32"/>
          <cell r="FN32"/>
          <cell r="FO32"/>
          <cell r="FP32"/>
          <cell r="FQ32"/>
          <cell r="FR32"/>
          <cell r="FS32"/>
          <cell r="FT32"/>
          <cell r="FU32"/>
          <cell r="FV32"/>
          <cell r="FW32"/>
          <cell r="FX32"/>
          <cell r="FY32"/>
          <cell r="FZ32"/>
          <cell r="GA32"/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/>
          <cell r="GO32"/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/>
          <cell r="HC32"/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/>
          <cell r="HQ32"/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  <cell r="ID32"/>
          <cell r="IE32"/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  <cell r="IR32"/>
          <cell r="IS32"/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  <cell r="JD32"/>
          <cell r="JE32"/>
          <cell r="JF32"/>
          <cell r="JG32"/>
          <cell r="JH32"/>
          <cell r="JI32"/>
          <cell r="JJ32"/>
          <cell r="JK32"/>
          <cell r="JL32"/>
          <cell r="JM32"/>
          <cell r="JN32"/>
          <cell r="JO32"/>
          <cell r="JP32"/>
          <cell r="JQ32"/>
          <cell r="JR32"/>
          <cell r="JS32"/>
          <cell r="JT32"/>
          <cell r="JU32"/>
          <cell r="JV32"/>
          <cell r="JW32"/>
          <cell r="JX32"/>
          <cell r="JY32"/>
          <cell r="JZ32"/>
          <cell r="KA32"/>
          <cell r="KB32"/>
          <cell r="KC32"/>
          <cell r="KD32"/>
          <cell r="KE32"/>
          <cell r="KF32"/>
          <cell r="KG32"/>
          <cell r="KH32"/>
          <cell r="KI32"/>
          <cell r="KJ32"/>
          <cell r="KK32"/>
          <cell r="KL32"/>
          <cell r="KM32"/>
          <cell r="KN32"/>
          <cell r="KO32"/>
          <cell r="KP32"/>
          <cell r="KQ32"/>
          <cell r="KR32"/>
          <cell r="KS32"/>
          <cell r="KT32"/>
          <cell r="KU32"/>
          <cell r="KV32"/>
          <cell r="KW32"/>
          <cell r="KX32"/>
          <cell r="KY32"/>
          <cell r="KZ32"/>
          <cell r="LA32"/>
          <cell r="LB32"/>
          <cell r="LC32"/>
          <cell r="LD32"/>
          <cell r="LE32"/>
          <cell r="LF32"/>
          <cell r="LG32"/>
          <cell r="LH32"/>
          <cell r="LI32"/>
        </row>
        <row r="33">
          <cell r="D33">
            <v>7148</v>
          </cell>
          <cell r="E33" t="str">
            <v>Naknada za puteve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/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/>
          <cell r="ET33"/>
          <cell r="EU33"/>
          <cell r="EV33"/>
          <cell r="EW33"/>
          <cell r="EX33"/>
          <cell r="EY33"/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  <cell r="FL33"/>
          <cell r="FM33"/>
          <cell r="FN33"/>
          <cell r="FO33"/>
          <cell r="FP33"/>
          <cell r="FQ33"/>
          <cell r="FR33"/>
          <cell r="FS33"/>
          <cell r="FT33"/>
          <cell r="FU33"/>
          <cell r="FV33"/>
          <cell r="FW33"/>
          <cell r="FX33"/>
          <cell r="FY33"/>
          <cell r="FZ33"/>
          <cell r="GA33"/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  <cell r="GN33"/>
          <cell r="GO33"/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/>
          <cell r="HC33"/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/>
          <cell r="HQ33"/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/>
          <cell r="IE33"/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/>
          <cell r="IS33"/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  <cell r="JF33"/>
          <cell r="JG33"/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  <cell r="JT33"/>
          <cell r="JU33"/>
          <cell r="JV33"/>
          <cell r="JW33"/>
          <cell r="JX33"/>
          <cell r="JY33"/>
          <cell r="JZ33"/>
          <cell r="KA33"/>
          <cell r="KB33"/>
          <cell r="KC33"/>
          <cell r="KD33"/>
          <cell r="KE33"/>
          <cell r="KF33"/>
          <cell r="KG33"/>
          <cell r="KH33"/>
          <cell r="KI33"/>
          <cell r="KJ33"/>
          <cell r="KK33"/>
          <cell r="KL33"/>
          <cell r="KM33"/>
          <cell r="KN33"/>
          <cell r="KO33"/>
          <cell r="KP33"/>
          <cell r="KQ33"/>
          <cell r="KR33"/>
          <cell r="KS33"/>
          <cell r="KT33"/>
          <cell r="KU33"/>
          <cell r="KV33"/>
          <cell r="KW33"/>
          <cell r="KX33"/>
          <cell r="KY33"/>
          <cell r="KZ33"/>
          <cell r="LA33"/>
          <cell r="LB33"/>
          <cell r="LC33"/>
          <cell r="LD33"/>
          <cell r="LE33"/>
          <cell r="LF33"/>
          <cell r="LG33"/>
          <cell r="LH33"/>
          <cell r="LI33"/>
        </row>
        <row r="34">
          <cell r="D34">
            <v>7149</v>
          </cell>
          <cell r="E34" t="str">
            <v>Ostale naknade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/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/>
          <cell r="ET34"/>
          <cell r="EU34"/>
          <cell r="EV34"/>
          <cell r="EW34"/>
          <cell r="EX34"/>
          <cell r="EY34"/>
          <cell r="EZ34"/>
          <cell r="FA34"/>
          <cell r="FB34"/>
          <cell r="FC34"/>
          <cell r="FD34"/>
          <cell r="FE34"/>
          <cell r="FF34"/>
          <cell r="FG34"/>
          <cell r="FH34"/>
          <cell r="FI34"/>
          <cell r="FJ34"/>
          <cell r="FK34"/>
          <cell r="FL34"/>
          <cell r="FM34"/>
          <cell r="FN34"/>
          <cell r="FO34"/>
          <cell r="FP34"/>
          <cell r="FQ34"/>
          <cell r="FR34"/>
          <cell r="FS34"/>
          <cell r="FT34"/>
          <cell r="FU34"/>
          <cell r="FV34"/>
          <cell r="FW34"/>
          <cell r="FX34"/>
          <cell r="FY34"/>
          <cell r="FZ34"/>
          <cell r="GA34"/>
          <cell r="GB34"/>
          <cell r="GC34"/>
          <cell r="GD34"/>
          <cell r="GE34"/>
          <cell r="GF34"/>
          <cell r="GG34"/>
          <cell r="GH34"/>
          <cell r="GI34"/>
          <cell r="GJ34"/>
          <cell r="GK34"/>
          <cell r="GL34"/>
          <cell r="GM34"/>
          <cell r="GN34"/>
          <cell r="GO34"/>
          <cell r="GP34"/>
          <cell r="GQ34"/>
          <cell r="GR34"/>
          <cell r="GS34"/>
          <cell r="GT34"/>
          <cell r="GU34"/>
          <cell r="GV34"/>
          <cell r="GW34"/>
          <cell r="GX34"/>
          <cell r="GY34"/>
          <cell r="GZ34"/>
          <cell r="HA34"/>
          <cell r="HB34"/>
          <cell r="HC34"/>
          <cell r="HD34"/>
          <cell r="HE34"/>
          <cell r="HF34"/>
          <cell r="HG34"/>
          <cell r="HH34"/>
          <cell r="HI34"/>
          <cell r="HJ34"/>
          <cell r="HK34"/>
          <cell r="HL34"/>
          <cell r="HM34"/>
          <cell r="HN34"/>
          <cell r="HO34"/>
          <cell r="HP34"/>
          <cell r="HQ34"/>
          <cell r="HR34"/>
          <cell r="HS34"/>
          <cell r="HT34"/>
          <cell r="HU34"/>
          <cell r="HV34"/>
          <cell r="HW34"/>
          <cell r="HX34"/>
          <cell r="HY34"/>
          <cell r="HZ34"/>
          <cell r="IA34"/>
          <cell r="IB34"/>
          <cell r="IC34"/>
          <cell r="ID34"/>
          <cell r="IE34"/>
          <cell r="IF34"/>
          <cell r="IG34"/>
          <cell r="IH34"/>
          <cell r="II34"/>
          <cell r="IJ34"/>
          <cell r="IK34"/>
          <cell r="IL34"/>
          <cell r="IM34"/>
          <cell r="IN34"/>
          <cell r="IO34"/>
          <cell r="IP34"/>
          <cell r="IQ34"/>
          <cell r="IR34"/>
          <cell r="IS34"/>
          <cell r="IT34"/>
          <cell r="IU34"/>
          <cell r="IV34"/>
          <cell r="IW34"/>
          <cell r="IX34"/>
          <cell r="IY34"/>
          <cell r="IZ34"/>
          <cell r="JA34"/>
          <cell r="JB34"/>
          <cell r="JC34"/>
          <cell r="JD34"/>
          <cell r="JE34"/>
          <cell r="JF34"/>
          <cell r="JG34"/>
          <cell r="JH34"/>
          <cell r="JI34"/>
          <cell r="JJ34"/>
          <cell r="JK34"/>
          <cell r="JL34"/>
          <cell r="JM34"/>
          <cell r="JN34"/>
          <cell r="JO34"/>
          <cell r="JP34"/>
          <cell r="JQ34"/>
          <cell r="JR34"/>
          <cell r="JS34"/>
          <cell r="JT34"/>
          <cell r="JU34"/>
          <cell r="JV34"/>
          <cell r="JW34"/>
          <cell r="JX34"/>
          <cell r="JY34"/>
          <cell r="JZ34"/>
          <cell r="KA34"/>
          <cell r="KB34"/>
          <cell r="KC34"/>
          <cell r="KD34"/>
          <cell r="KE34"/>
          <cell r="KF34"/>
          <cell r="KG34"/>
          <cell r="KH34"/>
          <cell r="KI34"/>
          <cell r="KJ34"/>
          <cell r="KK34"/>
          <cell r="KL34"/>
          <cell r="KM34"/>
          <cell r="KN34"/>
          <cell r="KO34"/>
          <cell r="KP34"/>
          <cell r="KQ34"/>
          <cell r="KR34"/>
          <cell r="KS34"/>
          <cell r="KT34"/>
          <cell r="KU34"/>
          <cell r="KV34"/>
          <cell r="KW34"/>
          <cell r="KX34"/>
          <cell r="KY34"/>
          <cell r="KZ34"/>
          <cell r="LA34"/>
          <cell r="LB34"/>
          <cell r="LC34"/>
          <cell r="LD34"/>
          <cell r="LE34"/>
          <cell r="LF34"/>
          <cell r="LG34"/>
          <cell r="LH34"/>
          <cell r="LI34"/>
        </row>
        <row r="35">
          <cell r="A35"/>
          <cell r="B35"/>
          <cell r="C35">
            <v>715</v>
          </cell>
          <cell r="D35">
            <v>715</v>
          </cell>
          <cell r="E35" t="str">
            <v>Ostali prihodi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/>
          <cell r="EU35"/>
          <cell r="EV35"/>
          <cell r="EW35"/>
          <cell r="EX35"/>
          <cell r="EY35"/>
          <cell r="EZ35"/>
          <cell r="FA35"/>
          <cell r="FB35"/>
          <cell r="FC35"/>
          <cell r="FD35"/>
          <cell r="FE35"/>
          <cell r="FF35"/>
          <cell r="FG35"/>
          <cell r="FH35"/>
          <cell r="FI35"/>
          <cell r="FJ35"/>
          <cell r="FK35"/>
          <cell r="FL35"/>
          <cell r="FM35"/>
          <cell r="FN35"/>
          <cell r="FO35"/>
          <cell r="FP35"/>
          <cell r="FQ35"/>
          <cell r="FR35"/>
          <cell r="FS35"/>
          <cell r="FT35"/>
          <cell r="FU35"/>
          <cell r="FV35"/>
          <cell r="FW35"/>
          <cell r="FX35"/>
          <cell r="FY35"/>
          <cell r="FZ35"/>
          <cell r="GA35"/>
          <cell r="GB35"/>
          <cell r="GC35"/>
          <cell r="GD35"/>
          <cell r="GE35"/>
          <cell r="GF35"/>
          <cell r="GG35"/>
          <cell r="GH35"/>
          <cell r="GI35"/>
          <cell r="GJ35"/>
          <cell r="GK35"/>
          <cell r="GL35"/>
          <cell r="GM35"/>
          <cell r="GN35"/>
          <cell r="GO35"/>
          <cell r="GP35"/>
          <cell r="GQ35"/>
          <cell r="GR35"/>
          <cell r="GS35"/>
          <cell r="GT35"/>
          <cell r="GU35"/>
          <cell r="GV35"/>
          <cell r="GW35"/>
          <cell r="GX35"/>
          <cell r="GY35"/>
          <cell r="GZ35"/>
          <cell r="HA35"/>
          <cell r="HB35"/>
          <cell r="HC35"/>
          <cell r="HD35"/>
          <cell r="HE35"/>
          <cell r="HF35"/>
          <cell r="HG35"/>
          <cell r="HH35"/>
          <cell r="HI35"/>
          <cell r="HJ35"/>
          <cell r="HK35"/>
          <cell r="HL35"/>
          <cell r="HM35"/>
          <cell r="HN35"/>
          <cell r="HO35"/>
          <cell r="HP35"/>
          <cell r="HQ35"/>
          <cell r="HR35"/>
          <cell r="HS35"/>
          <cell r="HT35"/>
          <cell r="HU35"/>
          <cell r="HV35"/>
          <cell r="HW35"/>
          <cell r="HX35"/>
          <cell r="HY35"/>
          <cell r="HZ35"/>
          <cell r="IA35"/>
          <cell r="IB35"/>
          <cell r="IC35"/>
          <cell r="ID35"/>
          <cell r="IE35"/>
          <cell r="IF35"/>
          <cell r="IG35"/>
          <cell r="IH35"/>
          <cell r="II35"/>
          <cell r="IJ35"/>
          <cell r="IK35"/>
          <cell r="IL35"/>
          <cell r="IM35"/>
          <cell r="IN35"/>
          <cell r="IO35"/>
          <cell r="IP35"/>
          <cell r="IQ35"/>
          <cell r="IR35"/>
          <cell r="IS35"/>
          <cell r="IT35"/>
          <cell r="IU35"/>
          <cell r="IV35"/>
          <cell r="IW35"/>
          <cell r="IX35"/>
          <cell r="IY35"/>
          <cell r="IZ35"/>
          <cell r="JA35"/>
          <cell r="JB35"/>
          <cell r="JC35"/>
          <cell r="JD35"/>
          <cell r="JE35"/>
          <cell r="JF35"/>
          <cell r="JG35"/>
          <cell r="JH35"/>
          <cell r="JI35"/>
          <cell r="JJ35"/>
          <cell r="JK35"/>
          <cell r="JL35"/>
          <cell r="JM35"/>
          <cell r="JN35"/>
          <cell r="JO35"/>
          <cell r="JP35"/>
          <cell r="JQ35"/>
          <cell r="JR35"/>
          <cell r="JS35"/>
          <cell r="JT35"/>
          <cell r="JU35"/>
          <cell r="JV35"/>
          <cell r="JW35"/>
          <cell r="JX35"/>
          <cell r="JY35"/>
          <cell r="JZ35"/>
          <cell r="KA35"/>
          <cell r="KB35"/>
          <cell r="KC35"/>
          <cell r="KD35"/>
          <cell r="KE35"/>
          <cell r="KF35"/>
          <cell r="KG35"/>
          <cell r="KH35"/>
          <cell r="KI35"/>
          <cell r="KJ35"/>
          <cell r="KK35"/>
          <cell r="KL35"/>
          <cell r="KM35"/>
          <cell r="KN35"/>
          <cell r="KO35"/>
          <cell r="KP35"/>
          <cell r="KQ35"/>
          <cell r="KR35"/>
          <cell r="KS35"/>
          <cell r="KT35"/>
          <cell r="KU35"/>
          <cell r="KV35"/>
          <cell r="KW35"/>
          <cell r="KX35"/>
          <cell r="KY35"/>
          <cell r="KZ35"/>
          <cell r="LA35"/>
          <cell r="LB35"/>
          <cell r="LC35"/>
          <cell r="LD35"/>
          <cell r="LE35"/>
          <cell r="LF35"/>
          <cell r="LG35"/>
          <cell r="LH35"/>
          <cell r="LI35"/>
        </row>
        <row r="36">
          <cell r="D36">
            <v>7151</v>
          </cell>
          <cell r="E36" t="str">
            <v>Prihodi od kapitala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/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/>
          <cell r="ET36"/>
          <cell r="EU36"/>
          <cell r="EV36"/>
          <cell r="EW36"/>
          <cell r="EX36"/>
          <cell r="EY36"/>
          <cell r="EZ36"/>
          <cell r="FA36"/>
          <cell r="FB36"/>
          <cell r="FC36"/>
          <cell r="FD36"/>
          <cell r="FE36"/>
          <cell r="FF36"/>
          <cell r="FG36"/>
          <cell r="FH36"/>
          <cell r="FI36"/>
          <cell r="FJ36"/>
          <cell r="FK36"/>
          <cell r="FL36"/>
          <cell r="FM36"/>
          <cell r="FN36"/>
          <cell r="FO36"/>
          <cell r="FP36"/>
          <cell r="FQ36"/>
          <cell r="FR36"/>
          <cell r="FS36"/>
          <cell r="FT36"/>
          <cell r="FU36"/>
          <cell r="FV36"/>
          <cell r="FW36"/>
          <cell r="FX36"/>
          <cell r="FY36"/>
          <cell r="FZ36"/>
          <cell r="GA36"/>
          <cell r="GB36"/>
          <cell r="GC36"/>
          <cell r="GD36"/>
          <cell r="GE36"/>
          <cell r="GF36"/>
          <cell r="GG36"/>
          <cell r="GH36"/>
          <cell r="GI36"/>
          <cell r="GJ36"/>
          <cell r="GK36"/>
          <cell r="GL36"/>
          <cell r="GM36"/>
          <cell r="GN36"/>
          <cell r="GO36"/>
          <cell r="GP36"/>
          <cell r="GQ36"/>
          <cell r="GR36"/>
          <cell r="GS36"/>
          <cell r="GT36"/>
          <cell r="GU36"/>
          <cell r="GV36"/>
          <cell r="GW36"/>
          <cell r="GX36"/>
          <cell r="GY36"/>
          <cell r="GZ36"/>
          <cell r="HA36"/>
          <cell r="HB36"/>
          <cell r="HC36"/>
          <cell r="HD36"/>
          <cell r="HE36"/>
          <cell r="HF36"/>
          <cell r="HG36"/>
          <cell r="HH36"/>
          <cell r="HI36"/>
          <cell r="HJ36"/>
          <cell r="HK36"/>
          <cell r="HL36"/>
          <cell r="HM36"/>
          <cell r="HN36"/>
          <cell r="HO36"/>
          <cell r="HP36"/>
          <cell r="HQ36"/>
          <cell r="HR36"/>
          <cell r="HS36"/>
          <cell r="HT36"/>
          <cell r="HU36"/>
          <cell r="HV36"/>
          <cell r="HW36"/>
          <cell r="HX36"/>
          <cell r="HY36"/>
          <cell r="HZ36"/>
          <cell r="IA36"/>
          <cell r="IB36"/>
          <cell r="IC36"/>
          <cell r="ID36"/>
          <cell r="IE36"/>
          <cell r="IF36"/>
          <cell r="IG36"/>
          <cell r="IH36"/>
          <cell r="II36"/>
          <cell r="IJ36"/>
          <cell r="IK36"/>
          <cell r="IL36"/>
          <cell r="IM36"/>
          <cell r="IN36"/>
          <cell r="IO36"/>
          <cell r="IP36"/>
          <cell r="IQ36"/>
          <cell r="IR36"/>
          <cell r="IS36"/>
          <cell r="IT36"/>
          <cell r="IU36"/>
          <cell r="IV36"/>
          <cell r="IW36"/>
          <cell r="IX36"/>
          <cell r="IY36"/>
          <cell r="IZ36"/>
          <cell r="JA36"/>
          <cell r="JB36"/>
          <cell r="JC36"/>
          <cell r="JD36"/>
          <cell r="JE36"/>
          <cell r="JF36"/>
          <cell r="JG36"/>
          <cell r="JH36"/>
          <cell r="JI36"/>
          <cell r="JJ36"/>
          <cell r="JK36"/>
          <cell r="JL36"/>
          <cell r="JM36"/>
          <cell r="JN36"/>
          <cell r="JO36"/>
          <cell r="JP36"/>
          <cell r="JQ36"/>
          <cell r="JR36"/>
          <cell r="JS36"/>
          <cell r="JT36"/>
          <cell r="JU36"/>
          <cell r="JV36"/>
          <cell r="JW36"/>
          <cell r="JX36"/>
          <cell r="JY36"/>
          <cell r="JZ36"/>
          <cell r="KA36"/>
          <cell r="KB36"/>
          <cell r="KC36"/>
          <cell r="KD36"/>
          <cell r="KE36"/>
          <cell r="KF36"/>
          <cell r="KG36"/>
          <cell r="KH36"/>
          <cell r="KI36"/>
          <cell r="KJ36"/>
          <cell r="KK36"/>
          <cell r="KL36"/>
          <cell r="KM36"/>
          <cell r="KN36"/>
          <cell r="KO36"/>
          <cell r="KP36"/>
          <cell r="KQ36"/>
          <cell r="KR36"/>
          <cell r="KS36"/>
          <cell r="KT36"/>
          <cell r="KU36"/>
          <cell r="KV36"/>
          <cell r="KW36"/>
          <cell r="KX36"/>
          <cell r="KY36"/>
          <cell r="KZ36"/>
          <cell r="LA36"/>
          <cell r="LB36"/>
          <cell r="LC36"/>
          <cell r="LD36"/>
          <cell r="LE36"/>
          <cell r="LF36"/>
          <cell r="LG36"/>
          <cell r="LH36"/>
          <cell r="LI36"/>
        </row>
        <row r="37">
          <cell r="D37">
            <v>7152</v>
          </cell>
          <cell r="E37" t="str">
            <v>Novčane kazne i oduzete imovinske koristi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/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/>
          <cell r="ET37"/>
          <cell r="EU37"/>
          <cell r="EV37"/>
          <cell r="EW37"/>
          <cell r="EX37"/>
          <cell r="EY37"/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  <cell r="FL37"/>
          <cell r="FM37"/>
          <cell r="FN37"/>
          <cell r="FO37"/>
          <cell r="FP37"/>
          <cell r="FQ37"/>
          <cell r="FR37"/>
          <cell r="FS37"/>
          <cell r="FT37"/>
          <cell r="FU37"/>
          <cell r="FV37"/>
          <cell r="FW37"/>
          <cell r="FX37"/>
          <cell r="FY37"/>
          <cell r="FZ37"/>
          <cell r="GA37"/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/>
          <cell r="GO37"/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/>
          <cell r="HC37"/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/>
          <cell r="HQ37"/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/>
          <cell r="IE37"/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/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/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/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/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/>
          <cell r="LC37"/>
          <cell r="LD37"/>
          <cell r="LE37"/>
          <cell r="LF37"/>
          <cell r="LG37"/>
          <cell r="LH37"/>
          <cell r="LI37"/>
        </row>
        <row r="38">
          <cell r="D38">
            <v>7153</v>
          </cell>
          <cell r="E38" t="str">
            <v>Prihodi koje organi ostvaruju vršenjem svoje djelatnosti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/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/>
          <cell r="ET38"/>
          <cell r="EU38"/>
          <cell r="EV38"/>
          <cell r="EW38"/>
          <cell r="EX38"/>
          <cell r="EY38"/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  <cell r="FL38"/>
          <cell r="FM38"/>
          <cell r="FN38"/>
          <cell r="FO38"/>
          <cell r="FP38"/>
          <cell r="FQ38"/>
          <cell r="FR38"/>
          <cell r="FS38"/>
          <cell r="FT38"/>
          <cell r="FU38"/>
          <cell r="FV38"/>
          <cell r="FW38"/>
          <cell r="FX38"/>
          <cell r="FY38"/>
          <cell r="FZ38"/>
          <cell r="GA38"/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/>
          <cell r="GO38"/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/>
          <cell r="HC38"/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/>
          <cell r="HQ38"/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/>
          <cell r="IE38"/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/>
          <cell r="IS38"/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/>
          <cell r="JG38"/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  <cell r="JT38"/>
          <cell r="JU38"/>
          <cell r="JV38"/>
          <cell r="JW38"/>
          <cell r="JX38"/>
          <cell r="JY38"/>
          <cell r="JZ38"/>
          <cell r="KA38"/>
          <cell r="KB38"/>
          <cell r="KC38"/>
          <cell r="KD38"/>
          <cell r="KE38"/>
          <cell r="KF38"/>
          <cell r="KG38"/>
          <cell r="KH38"/>
          <cell r="KI38"/>
          <cell r="KJ38"/>
          <cell r="KK38"/>
          <cell r="KL38"/>
          <cell r="KM38"/>
          <cell r="KN38"/>
          <cell r="KO38"/>
          <cell r="KP38"/>
          <cell r="KQ38"/>
          <cell r="KR38"/>
          <cell r="KS38"/>
          <cell r="KT38"/>
          <cell r="KU38"/>
          <cell r="KV38"/>
          <cell r="KW38"/>
          <cell r="KX38"/>
          <cell r="KY38"/>
          <cell r="KZ38"/>
          <cell r="LA38"/>
          <cell r="LB38"/>
          <cell r="LC38"/>
          <cell r="LD38"/>
          <cell r="LE38"/>
          <cell r="LF38"/>
          <cell r="LG38"/>
          <cell r="LH38"/>
          <cell r="LI38"/>
        </row>
        <row r="39">
          <cell r="D39">
            <v>7155</v>
          </cell>
          <cell r="E39" t="str">
            <v>Ostali prihodi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/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/>
          <cell r="ET39"/>
          <cell r="EU39"/>
          <cell r="EV39"/>
          <cell r="EW39"/>
          <cell r="EX39"/>
          <cell r="EY39"/>
          <cell r="EZ39"/>
          <cell r="FA39"/>
          <cell r="FB39"/>
          <cell r="FC39"/>
          <cell r="FD39"/>
          <cell r="FE39"/>
          <cell r="FF39"/>
          <cell r="FG39"/>
          <cell r="FH39"/>
          <cell r="FI39"/>
          <cell r="FJ39"/>
          <cell r="FK39"/>
          <cell r="FL39"/>
          <cell r="FM39"/>
          <cell r="FN39"/>
          <cell r="FO39"/>
          <cell r="FP39"/>
          <cell r="FQ39"/>
          <cell r="FR39"/>
          <cell r="FS39"/>
          <cell r="FT39"/>
          <cell r="FU39"/>
          <cell r="FV39"/>
          <cell r="FW39"/>
          <cell r="FX39"/>
          <cell r="FY39"/>
          <cell r="FZ39"/>
          <cell r="GA39"/>
          <cell r="GB39"/>
          <cell r="GC39"/>
          <cell r="GD39"/>
          <cell r="GE39"/>
          <cell r="GF39"/>
          <cell r="GG39"/>
          <cell r="GH39"/>
          <cell r="GI39"/>
          <cell r="GJ39"/>
          <cell r="GK39"/>
          <cell r="GL39"/>
          <cell r="GM39"/>
          <cell r="GN39"/>
          <cell r="GO39"/>
          <cell r="GP39"/>
          <cell r="GQ39"/>
          <cell r="GR39"/>
          <cell r="GS39"/>
          <cell r="GT39"/>
          <cell r="GU39"/>
          <cell r="GV39"/>
          <cell r="GW39"/>
          <cell r="GX39"/>
          <cell r="GY39"/>
          <cell r="GZ39"/>
          <cell r="HA39"/>
          <cell r="HB39"/>
          <cell r="HC39"/>
          <cell r="HD39"/>
          <cell r="HE39"/>
          <cell r="HF39"/>
          <cell r="HG39"/>
          <cell r="HH39"/>
          <cell r="HI39"/>
          <cell r="HJ39"/>
          <cell r="HK39"/>
          <cell r="HL39"/>
          <cell r="HM39"/>
          <cell r="HN39"/>
          <cell r="HO39"/>
          <cell r="HP39"/>
          <cell r="HQ39"/>
          <cell r="HR39"/>
          <cell r="HS39"/>
          <cell r="HT39"/>
          <cell r="HU39"/>
          <cell r="HV39"/>
          <cell r="HW39"/>
          <cell r="HX39"/>
          <cell r="HY39"/>
          <cell r="HZ39"/>
          <cell r="IA39"/>
          <cell r="IB39"/>
          <cell r="IC39"/>
          <cell r="ID39"/>
          <cell r="IE39"/>
          <cell r="IF39"/>
          <cell r="IG39"/>
          <cell r="IH39"/>
          <cell r="II39"/>
          <cell r="IJ39"/>
          <cell r="IK39"/>
          <cell r="IL39"/>
          <cell r="IM39"/>
          <cell r="IN39"/>
          <cell r="IO39"/>
          <cell r="IP39"/>
          <cell r="IQ39"/>
          <cell r="IR39"/>
          <cell r="IS39"/>
          <cell r="IT39"/>
          <cell r="IU39"/>
          <cell r="IV39"/>
          <cell r="IW39"/>
          <cell r="IX39"/>
          <cell r="IY39"/>
          <cell r="IZ39"/>
          <cell r="JA39"/>
          <cell r="JB39"/>
          <cell r="JC39"/>
          <cell r="JD39"/>
          <cell r="JE39"/>
          <cell r="JF39"/>
          <cell r="JG39"/>
          <cell r="JH39"/>
          <cell r="JI39"/>
          <cell r="JJ39"/>
          <cell r="JK39"/>
          <cell r="JL39"/>
          <cell r="JM39"/>
          <cell r="JN39"/>
          <cell r="JO39"/>
          <cell r="JP39"/>
          <cell r="JQ39"/>
          <cell r="JR39"/>
          <cell r="JS39"/>
          <cell r="JT39"/>
          <cell r="JU39"/>
          <cell r="JV39"/>
          <cell r="JW39"/>
          <cell r="JX39"/>
          <cell r="JY39"/>
          <cell r="JZ39"/>
          <cell r="KA39"/>
          <cell r="KB39"/>
          <cell r="KC39"/>
          <cell r="KD39"/>
          <cell r="KE39"/>
          <cell r="KF39"/>
          <cell r="KG39"/>
          <cell r="KH39"/>
          <cell r="KI39"/>
          <cell r="KJ39"/>
          <cell r="KK39"/>
          <cell r="KL39"/>
          <cell r="KM39"/>
          <cell r="KN39"/>
          <cell r="KO39"/>
          <cell r="KP39"/>
          <cell r="KQ39"/>
          <cell r="KR39"/>
          <cell r="KS39"/>
          <cell r="KT39"/>
          <cell r="KU39"/>
          <cell r="KV39"/>
          <cell r="KW39"/>
          <cell r="KX39"/>
          <cell r="KY39"/>
          <cell r="KZ39"/>
          <cell r="LA39"/>
          <cell r="LB39"/>
          <cell r="LC39"/>
          <cell r="LD39"/>
          <cell r="LE39"/>
          <cell r="LF39"/>
          <cell r="LG39"/>
          <cell r="LH39"/>
          <cell r="LI39"/>
        </row>
        <row r="40">
          <cell r="A40"/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/>
          <cell r="EU40"/>
          <cell r="EV40"/>
          <cell r="EW40"/>
          <cell r="EX40"/>
          <cell r="EY40"/>
          <cell r="EZ40"/>
          <cell r="FA40"/>
          <cell r="FB40"/>
          <cell r="FC40"/>
          <cell r="FD40"/>
          <cell r="FE40"/>
          <cell r="FF40"/>
          <cell r="FG40"/>
          <cell r="FH40"/>
          <cell r="FI40"/>
          <cell r="FJ40"/>
          <cell r="FK40"/>
          <cell r="FL40"/>
          <cell r="FM40"/>
          <cell r="FN40"/>
          <cell r="FO40"/>
          <cell r="FP40"/>
          <cell r="FQ40"/>
          <cell r="FR40"/>
          <cell r="FS40"/>
          <cell r="FT40"/>
          <cell r="FU40"/>
          <cell r="FV40"/>
          <cell r="FW40"/>
          <cell r="FX40"/>
          <cell r="FY40"/>
          <cell r="FZ40"/>
          <cell r="GA40"/>
          <cell r="GB40"/>
          <cell r="GC40"/>
          <cell r="GD40"/>
          <cell r="GE40"/>
          <cell r="GF40"/>
          <cell r="GG40"/>
          <cell r="GH40"/>
          <cell r="GI40"/>
          <cell r="GJ40"/>
          <cell r="GK40"/>
          <cell r="GL40"/>
          <cell r="GM40"/>
          <cell r="GN40"/>
          <cell r="GO40"/>
          <cell r="GP40"/>
          <cell r="GQ40"/>
          <cell r="GR40"/>
          <cell r="GS40"/>
          <cell r="GT40"/>
          <cell r="GU40"/>
          <cell r="GV40"/>
          <cell r="GW40"/>
          <cell r="GX40"/>
          <cell r="GY40"/>
          <cell r="GZ40"/>
          <cell r="HA40"/>
          <cell r="HB40"/>
          <cell r="HC40"/>
          <cell r="HD40"/>
          <cell r="HE40"/>
          <cell r="HF40"/>
          <cell r="HG40"/>
          <cell r="HH40"/>
          <cell r="HI40"/>
          <cell r="HJ40"/>
          <cell r="HK40"/>
          <cell r="HL40"/>
          <cell r="HM40"/>
          <cell r="HN40"/>
          <cell r="HO40"/>
          <cell r="HP40"/>
          <cell r="HQ40"/>
          <cell r="HR40"/>
          <cell r="HS40"/>
          <cell r="HT40"/>
          <cell r="HU40"/>
          <cell r="HV40"/>
          <cell r="HW40"/>
          <cell r="HX40"/>
          <cell r="HY40"/>
          <cell r="HZ40"/>
          <cell r="IA40"/>
          <cell r="IB40"/>
          <cell r="IC40"/>
          <cell r="ID40"/>
          <cell r="IE40"/>
          <cell r="IF40"/>
          <cell r="IG40"/>
          <cell r="IH40"/>
          <cell r="II40"/>
          <cell r="IJ40"/>
          <cell r="IK40"/>
          <cell r="IL40"/>
          <cell r="IM40"/>
          <cell r="IN40"/>
          <cell r="IO40"/>
          <cell r="IP40"/>
          <cell r="IQ40"/>
          <cell r="IR40"/>
          <cell r="IS40"/>
          <cell r="IT40"/>
          <cell r="IU40"/>
          <cell r="IV40"/>
          <cell r="IW40"/>
          <cell r="IX40"/>
          <cell r="IY40"/>
          <cell r="IZ40"/>
          <cell r="JA40"/>
          <cell r="JB40"/>
          <cell r="JC40"/>
          <cell r="JD40"/>
          <cell r="JE40"/>
          <cell r="JF40"/>
          <cell r="JG40"/>
          <cell r="JH40"/>
          <cell r="JI40"/>
          <cell r="JJ40"/>
          <cell r="JK40"/>
          <cell r="JL40"/>
          <cell r="JM40"/>
          <cell r="JN40"/>
          <cell r="JO40"/>
          <cell r="JP40"/>
          <cell r="JQ40"/>
          <cell r="JR40"/>
          <cell r="JS40"/>
          <cell r="JT40"/>
          <cell r="JU40"/>
          <cell r="JV40"/>
          <cell r="JW40"/>
          <cell r="JX40"/>
          <cell r="JY40"/>
          <cell r="JZ40"/>
          <cell r="KA40"/>
          <cell r="KB40"/>
          <cell r="KC40"/>
          <cell r="KD40"/>
          <cell r="KE40"/>
          <cell r="KF40"/>
          <cell r="KG40"/>
          <cell r="KH40"/>
          <cell r="KI40"/>
          <cell r="KJ40"/>
          <cell r="KK40"/>
          <cell r="KL40"/>
          <cell r="KM40"/>
          <cell r="KN40"/>
          <cell r="KO40"/>
          <cell r="KP40"/>
          <cell r="KQ40"/>
          <cell r="KR40"/>
          <cell r="KS40"/>
          <cell r="KT40"/>
          <cell r="KU40"/>
          <cell r="KV40"/>
          <cell r="KW40"/>
          <cell r="KX40"/>
          <cell r="KY40"/>
          <cell r="KZ40"/>
          <cell r="LA40"/>
          <cell r="LB40"/>
          <cell r="LC40"/>
          <cell r="LD40"/>
          <cell r="LE40"/>
          <cell r="LF40"/>
          <cell r="LG40"/>
          <cell r="LH40"/>
          <cell r="LI40"/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/>
          <cell r="EI41"/>
          <cell r="EJ41"/>
          <cell r="EK41"/>
          <cell r="EL41"/>
          <cell r="EM41"/>
          <cell r="EN41"/>
          <cell r="EO41"/>
          <cell r="EP41"/>
          <cell r="EQ41"/>
          <cell r="ER41"/>
          <cell r="ES41"/>
          <cell r="ET41"/>
          <cell r="EU41"/>
          <cell r="EV41"/>
          <cell r="EW41"/>
          <cell r="EX41"/>
          <cell r="EY41"/>
          <cell r="EZ41"/>
          <cell r="FA41"/>
          <cell r="FB41"/>
          <cell r="FC41"/>
          <cell r="FD41"/>
          <cell r="FE41"/>
          <cell r="FF41"/>
          <cell r="FG41"/>
          <cell r="FH41"/>
          <cell r="FI41"/>
          <cell r="FJ41"/>
          <cell r="FK41"/>
          <cell r="FL41"/>
          <cell r="FM41"/>
          <cell r="FN41"/>
          <cell r="FO41"/>
          <cell r="FP41"/>
          <cell r="FQ41"/>
          <cell r="FR41"/>
          <cell r="FS41"/>
          <cell r="FT41"/>
          <cell r="FU41"/>
          <cell r="FV41"/>
          <cell r="FW41"/>
          <cell r="FX41"/>
          <cell r="FY41"/>
          <cell r="FZ41"/>
          <cell r="GA41"/>
          <cell r="GB41"/>
          <cell r="GC41"/>
          <cell r="GD41"/>
          <cell r="GE41"/>
          <cell r="GF41"/>
          <cell r="GG41"/>
          <cell r="GH41"/>
          <cell r="GI41"/>
          <cell r="GJ41"/>
          <cell r="GK41"/>
          <cell r="GL41"/>
          <cell r="GM41"/>
          <cell r="GN41"/>
          <cell r="GO41"/>
          <cell r="GP41"/>
          <cell r="GQ41"/>
          <cell r="GR41"/>
          <cell r="GS41"/>
          <cell r="GT41"/>
          <cell r="GU41"/>
          <cell r="GV41"/>
          <cell r="GW41"/>
          <cell r="GX41"/>
          <cell r="GY41"/>
          <cell r="GZ41"/>
          <cell r="HA41"/>
          <cell r="HB41"/>
          <cell r="HC41"/>
          <cell r="HD41"/>
          <cell r="HE41"/>
          <cell r="HF41"/>
          <cell r="HG41"/>
          <cell r="HH41"/>
          <cell r="HI41"/>
          <cell r="HJ41"/>
          <cell r="HK41"/>
          <cell r="HL41"/>
          <cell r="HM41"/>
          <cell r="HN41"/>
          <cell r="HO41"/>
          <cell r="HP41"/>
          <cell r="HQ41"/>
          <cell r="HR41"/>
          <cell r="HS41"/>
          <cell r="HT41"/>
          <cell r="HU41"/>
          <cell r="HV41"/>
          <cell r="HW41"/>
          <cell r="HX41"/>
          <cell r="HY41"/>
          <cell r="HZ41"/>
          <cell r="IA41"/>
          <cell r="IB41"/>
          <cell r="IC41"/>
          <cell r="ID41"/>
          <cell r="IE41"/>
          <cell r="IF41"/>
          <cell r="IG41"/>
          <cell r="IH41"/>
          <cell r="II41"/>
          <cell r="IJ41"/>
          <cell r="IK41"/>
          <cell r="IL41"/>
          <cell r="IM41"/>
          <cell r="IN41"/>
          <cell r="IO41"/>
          <cell r="IP41"/>
          <cell r="IQ41"/>
          <cell r="IR41"/>
          <cell r="IS41"/>
          <cell r="IT41"/>
          <cell r="IU41"/>
          <cell r="IV41"/>
          <cell r="IW41"/>
          <cell r="IX41"/>
          <cell r="IY41"/>
          <cell r="IZ41"/>
          <cell r="JA41"/>
          <cell r="JB41"/>
          <cell r="JC41"/>
          <cell r="JD41"/>
          <cell r="JE41"/>
          <cell r="JF41"/>
          <cell r="JG41"/>
          <cell r="JH41"/>
          <cell r="JI41"/>
          <cell r="JJ41"/>
          <cell r="JK41"/>
          <cell r="JL41"/>
          <cell r="JM41"/>
          <cell r="JN41"/>
          <cell r="JO41"/>
          <cell r="JP41"/>
          <cell r="JQ41"/>
          <cell r="JR41"/>
          <cell r="JS41"/>
          <cell r="JT41"/>
          <cell r="JU41"/>
          <cell r="JV41"/>
          <cell r="JW41"/>
          <cell r="JX41"/>
          <cell r="JY41"/>
          <cell r="JZ41"/>
          <cell r="KA41"/>
          <cell r="KB41"/>
          <cell r="KC41"/>
          <cell r="KD41"/>
          <cell r="KE41"/>
          <cell r="KF41"/>
          <cell r="KG41"/>
          <cell r="KH41"/>
          <cell r="KI41"/>
          <cell r="KJ41"/>
          <cell r="KK41"/>
          <cell r="KL41"/>
          <cell r="KM41"/>
          <cell r="KN41"/>
          <cell r="KO41"/>
          <cell r="KP41"/>
          <cell r="KQ41"/>
          <cell r="KR41"/>
          <cell r="KS41"/>
          <cell r="KT41"/>
          <cell r="KU41"/>
          <cell r="KV41"/>
          <cell r="KW41"/>
          <cell r="KX41"/>
          <cell r="KY41"/>
          <cell r="KZ41"/>
          <cell r="LA41"/>
          <cell r="LB41"/>
          <cell r="LC41"/>
          <cell r="LD41"/>
          <cell r="LE41"/>
          <cell r="LF41"/>
          <cell r="LG41"/>
          <cell r="LH41"/>
          <cell r="LI41"/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/>
          <cell r="EI42"/>
          <cell r="EJ42"/>
          <cell r="EK42"/>
          <cell r="EL42"/>
          <cell r="EM42"/>
          <cell r="EN42"/>
          <cell r="EO42"/>
          <cell r="EP42"/>
          <cell r="EQ42"/>
          <cell r="ER42"/>
          <cell r="ES42"/>
          <cell r="ET42"/>
          <cell r="EU42"/>
          <cell r="EV42"/>
          <cell r="EW42"/>
          <cell r="EX42"/>
          <cell r="EY42"/>
          <cell r="EZ42"/>
          <cell r="FA42"/>
          <cell r="FB42"/>
          <cell r="FC42"/>
          <cell r="FD42"/>
          <cell r="FE42"/>
          <cell r="FF42"/>
          <cell r="FG42"/>
          <cell r="FH42"/>
          <cell r="FI42"/>
          <cell r="FJ42"/>
          <cell r="FK42"/>
          <cell r="FL42"/>
          <cell r="FM42"/>
          <cell r="FN42"/>
          <cell r="FO42"/>
          <cell r="FP42"/>
          <cell r="FQ42"/>
          <cell r="FR42"/>
          <cell r="FS42"/>
          <cell r="FT42"/>
          <cell r="FU42"/>
          <cell r="FV42"/>
          <cell r="FW42"/>
          <cell r="FX42"/>
          <cell r="FY42"/>
          <cell r="FZ42"/>
          <cell r="GA42"/>
          <cell r="GB42"/>
          <cell r="GC42"/>
          <cell r="GD42"/>
          <cell r="GE42"/>
          <cell r="GF42"/>
          <cell r="GG42"/>
          <cell r="GH42"/>
          <cell r="GI42"/>
          <cell r="GJ42"/>
          <cell r="GK42"/>
          <cell r="GL42"/>
          <cell r="GM42"/>
          <cell r="GN42"/>
          <cell r="GO42"/>
          <cell r="GP42"/>
          <cell r="GQ42"/>
          <cell r="GR42"/>
          <cell r="GS42"/>
          <cell r="GT42"/>
          <cell r="GU42"/>
          <cell r="GV42"/>
          <cell r="GW42"/>
          <cell r="GX42"/>
          <cell r="GY42"/>
          <cell r="GZ42"/>
          <cell r="HA42"/>
          <cell r="HB42"/>
          <cell r="HC42"/>
          <cell r="HD42"/>
          <cell r="HE42"/>
          <cell r="HF42"/>
          <cell r="HG42"/>
          <cell r="HH42"/>
          <cell r="HI42"/>
          <cell r="HJ42"/>
          <cell r="HK42"/>
          <cell r="HL42"/>
          <cell r="HM42"/>
          <cell r="HN42"/>
          <cell r="HO42"/>
          <cell r="HP42"/>
          <cell r="HQ42"/>
          <cell r="HR42"/>
          <cell r="HS42"/>
          <cell r="HT42"/>
          <cell r="HU42"/>
          <cell r="HV42"/>
          <cell r="HW42"/>
          <cell r="HX42"/>
          <cell r="HY42"/>
          <cell r="HZ42"/>
          <cell r="IA42"/>
          <cell r="IB42"/>
          <cell r="IC42"/>
          <cell r="ID42"/>
          <cell r="IE42"/>
          <cell r="IF42"/>
          <cell r="IG42"/>
          <cell r="IH42"/>
          <cell r="II42"/>
          <cell r="IJ42"/>
          <cell r="IK42"/>
          <cell r="IL42"/>
          <cell r="IM42"/>
          <cell r="IN42"/>
          <cell r="IO42"/>
          <cell r="IP42"/>
          <cell r="IQ42"/>
          <cell r="IR42"/>
          <cell r="IS42"/>
          <cell r="IT42"/>
          <cell r="IU42"/>
          <cell r="IV42"/>
          <cell r="IW42"/>
          <cell r="IX42"/>
          <cell r="IY42"/>
          <cell r="IZ42"/>
          <cell r="JA42"/>
          <cell r="JB42"/>
          <cell r="JC42"/>
          <cell r="JD42"/>
          <cell r="JE42"/>
          <cell r="JF42"/>
          <cell r="JG42"/>
          <cell r="JH42"/>
          <cell r="JI42"/>
          <cell r="JJ42"/>
          <cell r="JK42"/>
          <cell r="JL42"/>
          <cell r="JM42"/>
          <cell r="JN42"/>
          <cell r="JO42"/>
          <cell r="JP42"/>
          <cell r="JQ42"/>
          <cell r="JR42"/>
          <cell r="JS42"/>
          <cell r="JT42"/>
          <cell r="JU42"/>
          <cell r="JV42"/>
          <cell r="JW42"/>
          <cell r="JX42"/>
          <cell r="JY42"/>
          <cell r="JZ42"/>
          <cell r="KA42"/>
          <cell r="KB42"/>
          <cell r="KC42"/>
          <cell r="KD42"/>
          <cell r="KE42"/>
          <cell r="KF42"/>
          <cell r="KG42"/>
          <cell r="KH42"/>
          <cell r="KI42"/>
          <cell r="KJ42"/>
          <cell r="KK42"/>
          <cell r="KL42"/>
          <cell r="KM42"/>
          <cell r="KN42"/>
          <cell r="KO42"/>
          <cell r="KP42"/>
          <cell r="KQ42"/>
          <cell r="KR42"/>
          <cell r="KS42"/>
          <cell r="KT42"/>
          <cell r="KU42"/>
          <cell r="KV42"/>
          <cell r="KW42"/>
          <cell r="KX42"/>
          <cell r="KY42"/>
          <cell r="KZ42"/>
          <cell r="LA42"/>
          <cell r="LB42"/>
          <cell r="LC42"/>
          <cell r="LD42"/>
          <cell r="LE42"/>
          <cell r="LF42"/>
          <cell r="LG42"/>
          <cell r="LH42"/>
          <cell r="LI42"/>
        </row>
        <row r="43">
          <cell r="A43"/>
          <cell r="B43">
            <v>73</v>
          </cell>
          <cell r="C43"/>
          <cell r="D43">
            <v>73</v>
          </cell>
          <cell r="E43" t="str">
            <v>Primici od otplate kredita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/>
          <cell r="FL43"/>
          <cell r="FM43"/>
          <cell r="FN43"/>
          <cell r="FO43"/>
          <cell r="FP43"/>
          <cell r="FQ43"/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  <cell r="IM43"/>
          <cell r="IN43"/>
          <cell r="IO43"/>
          <cell r="IP43"/>
          <cell r="IQ43"/>
          <cell r="IR43"/>
          <cell r="IS43"/>
          <cell r="IT43"/>
          <cell r="IU43"/>
          <cell r="IV43"/>
          <cell r="IW43"/>
          <cell r="IX43"/>
          <cell r="IY43"/>
          <cell r="IZ43"/>
          <cell r="JA43"/>
          <cell r="JB43"/>
          <cell r="JC43"/>
          <cell r="JD43"/>
          <cell r="JE43"/>
          <cell r="JF43"/>
          <cell r="JG43"/>
          <cell r="JH43"/>
          <cell r="JI43"/>
          <cell r="JJ43"/>
          <cell r="JK43"/>
          <cell r="JL43"/>
          <cell r="JM43"/>
          <cell r="JN43"/>
          <cell r="JO43"/>
          <cell r="JP43"/>
          <cell r="JQ43"/>
          <cell r="JR43"/>
          <cell r="JS43"/>
          <cell r="JT43"/>
          <cell r="JU43"/>
          <cell r="JV43"/>
          <cell r="JW43"/>
          <cell r="JX43"/>
          <cell r="JY43"/>
          <cell r="JZ43"/>
          <cell r="KA43"/>
          <cell r="KB43"/>
          <cell r="KC43"/>
          <cell r="KD43"/>
          <cell r="KE43"/>
          <cell r="KF43"/>
          <cell r="KG43"/>
          <cell r="KH43"/>
          <cell r="KI43"/>
          <cell r="KJ43"/>
          <cell r="KK43"/>
          <cell r="KL43"/>
          <cell r="KM43"/>
          <cell r="KN43"/>
          <cell r="KO43"/>
          <cell r="KP43"/>
          <cell r="KQ43"/>
          <cell r="KR43"/>
          <cell r="KS43"/>
          <cell r="KT43"/>
          <cell r="KU43"/>
          <cell r="KV43"/>
          <cell r="KW43"/>
          <cell r="KX43"/>
          <cell r="KY43"/>
          <cell r="KZ43"/>
          <cell r="LA43"/>
          <cell r="LB43"/>
          <cell r="LC43"/>
          <cell r="LD43"/>
          <cell r="LE43"/>
          <cell r="LF43"/>
          <cell r="LG43"/>
          <cell r="LH43"/>
          <cell r="LI43"/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  <cell r="IM44"/>
          <cell r="IN44"/>
          <cell r="IO44"/>
          <cell r="IP44"/>
          <cell r="IQ44"/>
          <cell r="IR44"/>
          <cell r="IS44"/>
          <cell r="IT44"/>
          <cell r="IU44"/>
          <cell r="IV44"/>
          <cell r="IW44"/>
          <cell r="IX44"/>
          <cell r="IY44"/>
          <cell r="IZ44"/>
          <cell r="JA44"/>
          <cell r="JB44"/>
          <cell r="JC44"/>
          <cell r="JD44"/>
          <cell r="JE44"/>
          <cell r="JF44"/>
          <cell r="JG44"/>
          <cell r="JH44"/>
          <cell r="JI44"/>
          <cell r="JJ44"/>
          <cell r="JK44"/>
          <cell r="JL44"/>
          <cell r="JM44"/>
          <cell r="JN44"/>
          <cell r="JO44"/>
          <cell r="JP44"/>
          <cell r="JQ44"/>
          <cell r="JR44"/>
          <cell r="JS44"/>
          <cell r="JT44"/>
          <cell r="JU44"/>
          <cell r="JV44"/>
          <cell r="JW44"/>
          <cell r="JX44"/>
          <cell r="JY44"/>
          <cell r="JZ44"/>
          <cell r="KA44"/>
          <cell r="KB44"/>
          <cell r="KC44"/>
          <cell r="KD44"/>
          <cell r="KE44"/>
          <cell r="KF44"/>
          <cell r="KG44"/>
          <cell r="KH44"/>
          <cell r="KI44"/>
          <cell r="KJ44"/>
          <cell r="KK44"/>
          <cell r="KL44"/>
          <cell r="KM44"/>
          <cell r="KN44"/>
          <cell r="KO44"/>
          <cell r="KP44"/>
          <cell r="KQ44"/>
          <cell r="KR44"/>
          <cell r="KS44"/>
          <cell r="KT44"/>
          <cell r="KU44"/>
          <cell r="KV44"/>
          <cell r="KW44"/>
          <cell r="KX44"/>
          <cell r="KY44"/>
          <cell r="KZ44"/>
          <cell r="LA44"/>
          <cell r="LB44"/>
          <cell r="LC44"/>
          <cell r="LD44"/>
          <cell r="LE44"/>
          <cell r="LF44"/>
          <cell r="LG44"/>
          <cell r="LH44"/>
          <cell r="LI44"/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/>
          <cell r="EE45"/>
          <cell r="EF45"/>
          <cell r="EG45"/>
          <cell r="EH45"/>
          <cell r="EI45"/>
          <cell r="EJ45"/>
          <cell r="EK45"/>
          <cell r="EL45"/>
          <cell r="EM45"/>
          <cell r="EN45"/>
          <cell r="EO45"/>
          <cell r="EP45"/>
          <cell r="EQ45"/>
          <cell r="ER45"/>
          <cell r="ES45"/>
          <cell r="ET45"/>
          <cell r="EU45"/>
          <cell r="EV45"/>
          <cell r="EW45"/>
          <cell r="EX45"/>
          <cell r="EY45"/>
          <cell r="EZ45"/>
          <cell r="FA45"/>
          <cell r="FB45"/>
          <cell r="FC45"/>
          <cell r="FD45"/>
          <cell r="FE45"/>
          <cell r="FF45"/>
          <cell r="FG45"/>
          <cell r="FH45"/>
          <cell r="FI45"/>
          <cell r="FJ45"/>
          <cell r="FK45"/>
          <cell r="FL45"/>
          <cell r="FM45"/>
          <cell r="FN45"/>
          <cell r="FO45"/>
          <cell r="FP45"/>
          <cell r="FQ45"/>
          <cell r="FR45"/>
          <cell r="FS45"/>
          <cell r="FT45"/>
          <cell r="FU45"/>
          <cell r="FV45"/>
          <cell r="FW45"/>
          <cell r="FX45"/>
          <cell r="FY45"/>
          <cell r="FZ45"/>
          <cell r="GA45"/>
          <cell r="GB45"/>
          <cell r="GC45"/>
          <cell r="GD45"/>
          <cell r="GE45"/>
          <cell r="GF45"/>
          <cell r="GG45"/>
          <cell r="GH45"/>
          <cell r="GI45"/>
          <cell r="GJ45"/>
          <cell r="GK45"/>
          <cell r="GL45"/>
          <cell r="GM45"/>
          <cell r="GN45"/>
          <cell r="GO45"/>
          <cell r="GP45"/>
          <cell r="GQ45"/>
          <cell r="GR45"/>
          <cell r="GS45"/>
          <cell r="GT45"/>
          <cell r="GU45"/>
          <cell r="GV45"/>
          <cell r="GW45"/>
          <cell r="GX45"/>
          <cell r="GY45"/>
          <cell r="GZ45"/>
          <cell r="HA45"/>
          <cell r="HB45"/>
          <cell r="HC45"/>
          <cell r="HD45"/>
          <cell r="HE45"/>
          <cell r="HF45"/>
          <cell r="HG45"/>
          <cell r="HH45"/>
          <cell r="HI45"/>
          <cell r="HJ45"/>
          <cell r="HK45"/>
          <cell r="HL45"/>
          <cell r="HM45"/>
          <cell r="HN45"/>
          <cell r="HO45"/>
          <cell r="HP45"/>
          <cell r="HQ45"/>
          <cell r="HR45"/>
          <cell r="HS45"/>
          <cell r="HT45"/>
          <cell r="HU45"/>
          <cell r="HV45"/>
          <cell r="HW45"/>
          <cell r="HX45"/>
          <cell r="HY45"/>
          <cell r="HZ45"/>
          <cell r="IA45"/>
          <cell r="IB45"/>
          <cell r="IC45"/>
          <cell r="ID45"/>
          <cell r="IE45"/>
          <cell r="IF45"/>
          <cell r="IG45"/>
          <cell r="IH45"/>
          <cell r="II45"/>
          <cell r="IJ45"/>
          <cell r="IK45"/>
          <cell r="IL45"/>
          <cell r="IM45"/>
          <cell r="IN45"/>
          <cell r="IO45"/>
          <cell r="IP45"/>
          <cell r="IQ45"/>
          <cell r="IR45"/>
          <cell r="IS45"/>
          <cell r="IT45"/>
          <cell r="IU45"/>
          <cell r="IV45"/>
          <cell r="IW45"/>
          <cell r="IX45"/>
          <cell r="IY45"/>
          <cell r="IZ45"/>
          <cell r="JA45"/>
          <cell r="JB45"/>
          <cell r="JC45"/>
          <cell r="JD45"/>
          <cell r="JE45"/>
          <cell r="JF45"/>
          <cell r="JG45"/>
          <cell r="JH45"/>
          <cell r="JI45"/>
          <cell r="JJ45"/>
          <cell r="JK45"/>
          <cell r="JL45"/>
          <cell r="JM45"/>
          <cell r="JN45"/>
          <cell r="JO45"/>
          <cell r="JP45"/>
          <cell r="JQ45"/>
          <cell r="JR45"/>
          <cell r="JS45"/>
          <cell r="JT45"/>
          <cell r="JU45"/>
          <cell r="JV45"/>
          <cell r="JW45"/>
          <cell r="JX45"/>
          <cell r="JY45"/>
          <cell r="JZ45"/>
          <cell r="KA45"/>
          <cell r="KB45"/>
          <cell r="KC45"/>
          <cell r="KD45"/>
          <cell r="KE45"/>
          <cell r="KF45"/>
          <cell r="KG45"/>
          <cell r="KH45"/>
          <cell r="KI45"/>
          <cell r="KJ45"/>
          <cell r="KK45"/>
          <cell r="KL45"/>
          <cell r="KM45"/>
          <cell r="KN45"/>
          <cell r="KO45"/>
          <cell r="KP45"/>
          <cell r="KQ45"/>
          <cell r="KR45"/>
          <cell r="KS45"/>
          <cell r="KT45"/>
          <cell r="KU45"/>
          <cell r="KV45"/>
          <cell r="KW45"/>
          <cell r="KX45"/>
          <cell r="KY45"/>
          <cell r="KZ45"/>
          <cell r="LA45"/>
          <cell r="LB45"/>
          <cell r="LC45"/>
          <cell r="LD45"/>
          <cell r="LE45"/>
          <cell r="LF45"/>
          <cell r="LG45"/>
          <cell r="LH45"/>
          <cell r="LI45"/>
        </row>
        <row r="46">
          <cell r="A46"/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/>
          <cell r="EU46"/>
          <cell r="EV46"/>
          <cell r="EW46"/>
          <cell r="EX46"/>
          <cell r="EY46"/>
          <cell r="EZ46"/>
          <cell r="FA46"/>
          <cell r="FB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  <cell r="GG46"/>
          <cell r="GH46"/>
          <cell r="GI46"/>
          <cell r="GJ46"/>
          <cell r="GK46"/>
          <cell r="GL46"/>
          <cell r="GM46"/>
          <cell r="GN46"/>
          <cell r="GO46"/>
          <cell r="GP46"/>
          <cell r="GQ46"/>
          <cell r="GR46"/>
          <cell r="GS46"/>
          <cell r="GT46"/>
          <cell r="GU46"/>
          <cell r="GV46"/>
          <cell r="GW46"/>
          <cell r="GX46"/>
          <cell r="GY46"/>
          <cell r="GZ46"/>
          <cell r="HA46"/>
          <cell r="HB46"/>
          <cell r="HC46"/>
          <cell r="HD46"/>
          <cell r="HE46"/>
          <cell r="HF46"/>
          <cell r="HG46"/>
          <cell r="HH46"/>
          <cell r="HI46"/>
          <cell r="HJ46"/>
          <cell r="HK46"/>
          <cell r="HL46"/>
          <cell r="HM46"/>
          <cell r="HN46"/>
          <cell r="HO46"/>
          <cell r="HP46"/>
          <cell r="HQ46"/>
          <cell r="HR46"/>
          <cell r="HS46"/>
          <cell r="HT46"/>
          <cell r="HU46"/>
          <cell r="HV46"/>
          <cell r="HW46"/>
          <cell r="HX46"/>
          <cell r="HY46"/>
          <cell r="HZ46"/>
          <cell r="IA46"/>
          <cell r="IB46"/>
          <cell r="IC46"/>
          <cell r="ID46"/>
          <cell r="IE46"/>
          <cell r="IF46"/>
          <cell r="IG46"/>
          <cell r="IH46"/>
          <cell r="II46"/>
          <cell r="IJ46"/>
          <cell r="IK46"/>
          <cell r="IL46"/>
          <cell r="IM46"/>
          <cell r="IN46"/>
          <cell r="IO46"/>
          <cell r="IP46"/>
          <cell r="IQ46"/>
          <cell r="IR46"/>
          <cell r="IS46"/>
          <cell r="IT46"/>
          <cell r="IU46"/>
          <cell r="IV46"/>
          <cell r="IW46"/>
          <cell r="IX46"/>
          <cell r="IY46"/>
          <cell r="IZ46"/>
          <cell r="JA46"/>
          <cell r="JB46"/>
          <cell r="JC46"/>
          <cell r="JD46"/>
          <cell r="JE46"/>
          <cell r="JF46"/>
          <cell r="JG46"/>
          <cell r="JH46"/>
          <cell r="JI46"/>
          <cell r="JJ46"/>
          <cell r="JK46"/>
          <cell r="JL46"/>
          <cell r="JM46"/>
          <cell r="JN46"/>
          <cell r="JO46"/>
          <cell r="JP46"/>
          <cell r="JQ46"/>
          <cell r="JR46"/>
          <cell r="JS46"/>
          <cell r="JT46"/>
          <cell r="JU46"/>
          <cell r="JV46"/>
          <cell r="JW46"/>
          <cell r="JX46"/>
          <cell r="JY46"/>
          <cell r="JZ46"/>
          <cell r="KA46"/>
          <cell r="KB46"/>
          <cell r="KC46"/>
          <cell r="KD46"/>
          <cell r="KE46"/>
          <cell r="KF46"/>
          <cell r="KG46"/>
          <cell r="KH46"/>
          <cell r="KI46"/>
          <cell r="KJ46"/>
          <cell r="KK46"/>
          <cell r="KL46"/>
          <cell r="KM46"/>
          <cell r="KN46"/>
          <cell r="KO46"/>
          <cell r="KP46"/>
          <cell r="KQ46"/>
          <cell r="KR46"/>
          <cell r="KS46"/>
          <cell r="KT46"/>
          <cell r="KU46"/>
          <cell r="KV46"/>
          <cell r="KW46"/>
          <cell r="KX46"/>
          <cell r="KY46"/>
          <cell r="KZ46"/>
          <cell r="LA46"/>
          <cell r="LB46"/>
          <cell r="LC46"/>
          <cell r="LD46"/>
          <cell r="LE46"/>
          <cell r="LF46"/>
          <cell r="LG46"/>
          <cell r="LH46"/>
          <cell r="LI46"/>
        </row>
        <row r="47">
          <cell r="C47">
            <v>741</v>
          </cell>
          <cell r="D47">
            <v>7411</v>
          </cell>
          <cell r="E47" t="str">
            <v>Donacije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/>
          <cell r="EI47"/>
          <cell r="EJ47"/>
          <cell r="EK47"/>
          <cell r="EL47"/>
          <cell r="EM47"/>
          <cell r="EN47"/>
          <cell r="EO47"/>
          <cell r="EP47"/>
          <cell r="EQ47"/>
          <cell r="ER47"/>
          <cell r="ES47"/>
          <cell r="ET47"/>
          <cell r="EU47"/>
          <cell r="EV47"/>
          <cell r="EW47"/>
          <cell r="EX47"/>
          <cell r="EY47"/>
          <cell r="EZ47"/>
          <cell r="FA47"/>
          <cell r="FB47"/>
          <cell r="FC47"/>
          <cell r="FD47"/>
          <cell r="FE47"/>
          <cell r="FF47"/>
          <cell r="FG47"/>
          <cell r="FH47"/>
          <cell r="FI47"/>
          <cell r="FJ47"/>
          <cell r="FK47"/>
          <cell r="FL47"/>
          <cell r="FM47"/>
          <cell r="FN47"/>
          <cell r="FO47"/>
          <cell r="FP47"/>
          <cell r="FQ47"/>
          <cell r="FR47"/>
          <cell r="FS47"/>
          <cell r="FT47"/>
          <cell r="FU47"/>
          <cell r="FV47"/>
          <cell r="FW47"/>
          <cell r="FX47"/>
          <cell r="FY47"/>
          <cell r="FZ47"/>
          <cell r="GA47"/>
          <cell r="GB47"/>
          <cell r="GC47"/>
          <cell r="GD47"/>
          <cell r="GE47"/>
          <cell r="GF47"/>
          <cell r="GG47"/>
          <cell r="GH47"/>
          <cell r="GI47"/>
          <cell r="GJ47"/>
          <cell r="GK47"/>
          <cell r="GL47"/>
          <cell r="GM47"/>
          <cell r="GN47"/>
          <cell r="GO47"/>
          <cell r="GP47"/>
          <cell r="GQ47"/>
          <cell r="GR47"/>
          <cell r="GS47"/>
          <cell r="GT47"/>
          <cell r="GU47"/>
          <cell r="GV47"/>
          <cell r="GW47"/>
          <cell r="GX47"/>
          <cell r="GY47"/>
          <cell r="GZ47"/>
          <cell r="HA47"/>
          <cell r="HB47"/>
          <cell r="HC47"/>
          <cell r="HD47"/>
          <cell r="HE47"/>
          <cell r="HF47"/>
          <cell r="HG47"/>
          <cell r="HH47"/>
          <cell r="HI47"/>
          <cell r="HJ47"/>
          <cell r="HK47"/>
          <cell r="HL47"/>
          <cell r="HM47"/>
          <cell r="HN47"/>
          <cell r="HO47"/>
          <cell r="HP47"/>
          <cell r="HQ47"/>
          <cell r="HR47"/>
          <cell r="HS47"/>
          <cell r="HT47"/>
          <cell r="HU47"/>
          <cell r="HV47"/>
          <cell r="HW47"/>
          <cell r="HX47"/>
          <cell r="HY47"/>
          <cell r="HZ47"/>
          <cell r="IA47"/>
          <cell r="IB47"/>
          <cell r="IC47"/>
          <cell r="ID47"/>
          <cell r="IE47"/>
          <cell r="IF47"/>
          <cell r="IG47"/>
          <cell r="IH47"/>
          <cell r="II47"/>
          <cell r="IJ47"/>
          <cell r="IK47"/>
          <cell r="IL47"/>
          <cell r="IM47"/>
          <cell r="IN47"/>
          <cell r="IO47"/>
          <cell r="IP47"/>
          <cell r="IQ47"/>
          <cell r="IR47"/>
          <cell r="IS47"/>
          <cell r="IT47"/>
          <cell r="IU47"/>
          <cell r="IV47"/>
          <cell r="IW47"/>
          <cell r="IX47"/>
          <cell r="IY47"/>
          <cell r="IZ47"/>
          <cell r="JA47"/>
          <cell r="JB47"/>
          <cell r="JC47"/>
          <cell r="JD47"/>
          <cell r="JE47"/>
          <cell r="JF47"/>
          <cell r="JG47"/>
          <cell r="JH47"/>
          <cell r="JI47"/>
          <cell r="JJ47"/>
          <cell r="JK47"/>
          <cell r="JL47"/>
          <cell r="JM47"/>
          <cell r="JN47"/>
          <cell r="JO47"/>
          <cell r="JP47"/>
          <cell r="JQ47"/>
          <cell r="JR47"/>
          <cell r="JS47"/>
          <cell r="JT47"/>
          <cell r="JU47"/>
          <cell r="JV47"/>
          <cell r="JW47"/>
          <cell r="JX47"/>
          <cell r="JY47"/>
          <cell r="JZ47"/>
          <cell r="KA47"/>
          <cell r="KB47"/>
          <cell r="KC47"/>
          <cell r="KD47"/>
          <cell r="KE47"/>
          <cell r="KF47"/>
          <cell r="KG47"/>
          <cell r="KH47"/>
          <cell r="KI47"/>
          <cell r="KJ47"/>
          <cell r="KK47"/>
          <cell r="KL47"/>
          <cell r="KM47"/>
          <cell r="KN47"/>
          <cell r="KO47"/>
          <cell r="KP47"/>
          <cell r="KQ47"/>
          <cell r="KR47"/>
          <cell r="KS47"/>
          <cell r="KT47"/>
          <cell r="KU47"/>
          <cell r="KV47"/>
          <cell r="KW47"/>
          <cell r="KX47"/>
          <cell r="KY47"/>
          <cell r="KZ47"/>
          <cell r="LA47"/>
          <cell r="LB47"/>
          <cell r="LC47"/>
          <cell r="LD47"/>
          <cell r="LE47"/>
          <cell r="LF47"/>
          <cell r="LG47"/>
          <cell r="LH47"/>
          <cell r="LI47"/>
        </row>
        <row r="48">
          <cell r="C48">
            <v>742</v>
          </cell>
          <cell r="D48">
            <v>7421</v>
          </cell>
          <cell r="E48" t="str">
            <v>Transferi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/>
          <cell r="EE48"/>
          <cell r="EF48"/>
          <cell r="EG48"/>
          <cell r="EH48"/>
          <cell r="EI48"/>
          <cell r="EJ48"/>
          <cell r="EK48"/>
          <cell r="EL48"/>
          <cell r="EM48"/>
          <cell r="EN48"/>
          <cell r="EO48"/>
          <cell r="EP48"/>
          <cell r="EQ48"/>
          <cell r="ER48"/>
          <cell r="ES48"/>
          <cell r="ET48"/>
          <cell r="EU48"/>
          <cell r="EV48"/>
          <cell r="EW48"/>
          <cell r="EX48"/>
          <cell r="EY48"/>
          <cell r="EZ48"/>
          <cell r="FA48"/>
          <cell r="FB48"/>
          <cell r="FC48"/>
          <cell r="FD48"/>
          <cell r="FE48"/>
          <cell r="FF48"/>
          <cell r="FG48"/>
          <cell r="FH48"/>
          <cell r="FI48"/>
          <cell r="FJ48"/>
          <cell r="FK48"/>
          <cell r="FL48"/>
          <cell r="FM48"/>
          <cell r="FN48"/>
          <cell r="FO48"/>
          <cell r="FP48"/>
          <cell r="FQ48"/>
          <cell r="FR48"/>
          <cell r="FS48"/>
          <cell r="FT48"/>
          <cell r="FU48"/>
          <cell r="FV48"/>
          <cell r="FW48"/>
          <cell r="FX48"/>
          <cell r="FY48"/>
          <cell r="FZ48"/>
          <cell r="GA48"/>
          <cell r="GB48"/>
          <cell r="GC48"/>
          <cell r="GD48"/>
          <cell r="GE48"/>
          <cell r="GF48"/>
          <cell r="GG48"/>
          <cell r="GH48"/>
          <cell r="GI48"/>
          <cell r="GJ48"/>
          <cell r="GK48"/>
          <cell r="GL48"/>
          <cell r="GM48"/>
          <cell r="GN48"/>
          <cell r="GO48"/>
          <cell r="GP48"/>
          <cell r="GQ48"/>
          <cell r="GR48"/>
          <cell r="GS48"/>
          <cell r="GT48"/>
          <cell r="GU48"/>
          <cell r="GV48"/>
          <cell r="GW48"/>
          <cell r="GX48"/>
          <cell r="GY48"/>
          <cell r="GZ48"/>
          <cell r="HA48"/>
          <cell r="HB48"/>
          <cell r="HC48"/>
          <cell r="HD48"/>
          <cell r="HE48"/>
          <cell r="HF48"/>
          <cell r="HG48"/>
          <cell r="HH48"/>
          <cell r="HI48"/>
          <cell r="HJ48"/>
          <cell r="HK48"/>
          <cell r="HL48"/>
          <cell r="HM48"/>
          <cell r="HN48"/>
          <cell r="HO48"/>
          <cell r="HP48"/>
          <cell r="HQ48"/>
          <cell r="HR48"/>
          <cell r="HS48"/>
          <cell r="HT48"/>
          <cell r="HU48"/>
          <cell r="HV48"/>
          <cell r="HW48"/>
          <cell r="HX48"/>
          <cell r="HY48"/>
          <cell r="HZ48"/>
          <cell r="IA48"/>
          <cell r="IB48"/>
          <cell r="IC48"/>
          <cell r="ID48"/>
          <cell r="IE48"/>
          <cell r="IF48"/>
          <cell r="IG48"/>
          <cell r="IH48"/>
          <cell r="II48"/>
          <cell r="IJ48"/>
          <cell r="IK48"/>
          <cell r="IL48"/>
          <cell r="IM48"/>
          <cell r="IN48"/>
          <cell r="IO48"/>
          <cell r="IP48"/>
          <cell r="IQ48"/>
          <cell r="IR48"/>
          <cell r="IS48"/>
          <cell r="IT48"/>
          <cell r="IU48"/>
          <cell r="IV48"/>
          <cell r="IW48"/>
          <cell r="IX48"/>
          <cell r="IY48"/>
          <cell r="IZ48"/>
          <cell r="JA48"/>
          <cell r="JB48"/>
          <cell r="JC48"/>
          <cell r="JD48"/>
          <cell r="JE48"/>
          <cell r="JF48"/>
          <cell r="JG48"/>
          <cell r="JH48"/>
          <cell r="JI48"/>
          <cell r="JJ48"/>
          <cell r="JK48"/>
          <cell r="JL48"/>
          <cell r="JM48"/>
          <cell r="JN48"/>
          <cell r="JO48"/>
          <cell r="JP48"/>
          <cell r="JQ48"/>
          <cell r="JR48"/>
          <cell r="JS48"/>
          <cell r="JT48"/>
          <cell r="JU48"/>
          <cell r="JV48"/>
          <cell r="JW48"/>
          <cell r="JX48"/>
          <cell r="JY48"/>
          <cell r="JZ48"/>
          <cell r="KA48"/>
          <cell r="KB48"/>
          <cell r="KC48"/>
          <cell r="KD48"/>
          <cell r="KE48"/>
          <cell r="KF48"/>
          <cell r="KG48"/>
          <cell r="KH48"/>
          <cell r="KI48"/>
          <cell r="KJ48"/>
          <cell r="KK48"/>
          <cell r="KL48"/>
          <cell r="KM48"/>
          <cell r="KN48"/>
          <cell r="KO48"/>
          <cell r="KP48"/>
          <cell r="KQ48"/>
          <cell r="KR48"/>
          <cell r="KS48"/>
          <cell r="KT48"/>
          <cell r="KU48"/>
          <cell r="KV48"/>
          <cell r="KW48"/>
          <cell r="KX48"/>
          <cell r="KY48"/>
          <cell r="KZ48"/>
          <cell r="LA48"/>
          <cell r="LB48"/>
          <cell r="LC48"/>
          <cell r="LD48"/>
          <cell r="LE48"/>
          <cell r="LF48"/>
          <cell r="LG48"/>
          <cell r="LH48"/>
          <cell r="LI48"/>
        </row>
        <row r="49">
          <cell r="A49"/>
          <cell r="B49">
            <v>75</v>
          </cell>
          <cell r="C49"/>
          <cell r="D49">
            <v>75</v>
          </cell>
          <cell r="E49" t="str">
            <v xml:space="preserve">Pozajmice i krediti </v>
          </cell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/>
          <cell r="EU49"/>
          <cell r="EV49"/>
          <cell r="EW49"/>
          <cell r="EX49"/>
          <cell r="EY49"/>
          <cell r="EZ49"/>
          <cell r="FA49"/>
          <cell r="FB49"/>
          <cell r="FC49"/>
          <cell r="FD49"/>
          <cell r="FE49"/>
          <cell r="FF49"/>
          <cell r="FG49"/>
          <cell r="FH49"/>
          <cell r="FI49"/>
          <cell r="FJ49"/>
          <cell r="FK49"/>
          <cell r="FL49"/>
          <cell r="FM49"/>
          <cell r="FN49"/>
          <cell r="FO49"/>
          <cell r="FP49"/>
          <cell r="FQ49"/>
          <cell r="FR49"/>
          <cell r="FS49"/>
          <cell r="FT49"/>
          <cell r="FU49"/>
          <cell r="FV49"/>
          <cell r="FW49"/>
          <cell r="FX49"/>
          <cell r="FY49"/>
          <cell r="FZ49"/>
          <cell r="GA49"/>
          <cell r="GB49"/>
          <cell r="GC49"/>
          <cell r="GD49"/>
          <cell r="GE49"/>
          <cell r="GF49"/>
          <cell r="GG49"/>
          <cell r="GH49"/>
          <cell r="GI49"/>
          <cell r="GJ49"/>
          <cell r="GK49"/>
          <cell r="GL49"/>
          <cell r="GM49"/>
          <cell r="GN49"/>
          <cell r="GO49"/>
          <cell r="GP49"/>
          <cell r="GQ49"/>
          <cell r="GR49"/>
          <cell r="GS49"/>
          <cell r="GT49"/>
          <cell r="GU49"/>
          <cell r="GV49"/>
          <cell r="GW49"/>
          <cell r="GX49"/>
          <cell r="GY49"/>
          <cell r="GZ49"/>
          <cell r="HA49"/>
          <cell r="HB49"/>
          <cell r="HC49"/>
          <cell r="HD49"/>
          <cell r="HE49"/>
          <cell r="HF49"/>
          <cell r="HG49"/>
          <cell r="HH49"/>
          <cell r="HI49"/>
          <cell r="HJ49"/>
          <cell r="HK49"/>
          <cell r="HL49"/>
          <cell r="HM49"/>
          <cell r="HN49"/>
          <cell r="HO49"/>
          <cell r="HP49"/>
          <cell r="HQ49"/>
          <cell r="HR49"/>
          <cell r="HS49"/>
          <cell r="HT49"/>
          <cell r="HU49"/>
          <cell r="HV49"/>
          <cell r="HW49"/>
          <cell r="HX49"/>
          <cell r="HY49"/>
          <cell r="HZ49"/>
          <cell r="IA49"/>
          <cell r="IB49"/>
          <cell r="IC49"/>
          <cell r="ID49"/>
          <cell r="IE49"/>
          <cell r="IF49"/>
          <cell r="IG49"/>
          <cell r="IH49"/>
          <cell r="II49"/>
          <cell r="IJ49"/>
          <cell r="IK49"/>
          <cell r="IL49"/>
          <cell r="IM49"/>
          <cell r="IN49"/>
          <cell r="IO49"/>
          <cell r="IP49"/>
          <cell r="IQ49"/>
          <cell r="IR49"/>
          <cell r="IS49"/>
          <cell r="IT49"/>
          <cell r="IU49"/>
          <cell r="IV49"/>
          <cell r="IW49"/>
          <cell r="IX49"/>
          <cell r="IY49"/>
          <cell r="IZ49"/>
          <cell r="JA49"/>
          <cell r="JB49"/>
          <cell r="JC49"/>
          <cell r="JD49"/>
          <cell r="JE49"/>
          <cell r="JF49"/>
          <cell r="JG49"/>
          <cell r="JH49"/>
          <cell r="JI49"/>
          <cell r="JJ49"/>
          <cell r="JK49"/>
          <cell r="JL49"/>
          <cell r="JM49"/>
          <cell r="JN49"/>
          <cell r="JO49"/>
          <cell r="JP49"/>
          <cell r="JQ49"/>
          <cell r="JR49"/>
          <cell r="JS49"/>
          <cell r="JT49"/>
          <cell r="JU49"/>
          <cell r="JV49"/>
          <cell r="JW49"/>
          <cell r="JX49"/>
          <cell r="JY49"/>
          <cell r="JZ49"/>
          <cell r="KA49"/>
          <cell r="KB49"/>
          <cell r="KC49"/>
          <cell r="KD49"/>
          <cell r="KE49"/>
          <cell r="KF49"/>
          <cell r="KG49"/>
          <cell r="KH49"/>
          <cell r="KI49"/>
          <cell r="KJ49"/>
          <cell r="KK49"/>
          <cell r="KL49"/>
          <cell r="KM49"/>
          <cell r="KN49"/>
          <cell r="KO49"/>
          <cell r="KP49"/>
          <cell r="KQ49"/>
          <cell r="KR49"/>
          <cell r="KS49"/>
          <cell r="KT49"/>
          <cell r="KU49"/>
          <cell r="KV49"/>
          <cell r="KW49"/>
          <cell r="KX49"/>
          <cell r="KY49"/>
          <cell r="KZ49"/>
          <cell r="LA49"/>
          <cell r="LB49"/>
          <cell r="LC49"/>
          <cell r="LD49"/>
          <cell r="LE49"/>
          <cell r="LF49"/>
          <cell r="LG49"/>
          <cell r="LH49"/>
          <cell r="LI49"/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/>
          <cell r="ED50">
            <v>584698.59</v>
          </cell>
          <cell r="EE50"/>
          <cell r="EF50"/>
          <cell r="EG50"/>
          <cell r="EH50"/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/>
          <cell r="ER50"/>
          <cell r="ES50"/>
          <cell r="ET50"/>
          <cell r="EU50"/>
          <cell r="EV50"/>
          <cell r="EW50"/>
          <cell r="EX50"/>
          <cell r="EY50"/>
          <cell r="EZ50"/>
          <cell r="FA50"/>
          <cell r="FB50"/>
          <cell r="FC50"/>
          <cell r="FD50"/>
          <cell r="FE50"/>
          <cell r="FF50"/>
          <cell r="FG50"/>
          <cell r="FH50"/>
          <cell r="FI50"/>
          <cell r="FJ50"/>
          <cell r="FK50"/>
          <cell r="FL50"/>
          <cell r="FM50"/>
          <cell r="FN50"/>
          <cell r="FO50"/>
          <cell r="FP50"/>
          <cell r="FQ50"/>
          <cell r="FR50"/>
          <cell r="FS50"/>
          <cell r="FT50"/>
          <cell r="FU50"/>
          <cell r="FV50"/>
          <cell r="FW50"/>
          <cell r="FX50"/>
          <cell r="FY50"/>
          <cell r="FZ50"/>
          <cell r="GA50"/>
          <cell r="GB50"/>
          <cell r="GC50"/>
          <cell r="GD50"/>
          <cell r="GE50"/>
          <cell r="GF50"/>
          <cell r="GG50"/>
          <cell r="GH50"/>
          <cell r="GI50"/>
          <cell r="GJ50"/>
          <cell r="GK50"/>
          <cell r="GL50"/>
          <cell r="GM50"/>
          <cell r="GN50"/>
          <cell r="GO50"/>
          <cell r="GP50"/>
          <cell r="GQ50"/>
          <cell r="GR50"/>
          <cell r="GS50"/>
          <cell r="GT50"/>
          <cell r="GU50"/>
          <cell r="GV50"/>
          <cell r="GW50"/>
          <cell r="GX50"/>
          <cell r="GY50"/>
          <cell r="GZ50"/>
          <cell r="HA50"/>
          <cell r="HB50"/>
          <cell r="HC50"/>
          <cell r="HD50"/>
          <cell r="HE50"/>
          <cell r="HF50"/>
          <cell r="HG50"/>
          <cell r="HH50"/>
          <cell r="HI50"/>
          <cell r="HJ50"/>
          <cell r="HK50"/>
          <cell r="HL50"/>
          <cell r="HM50"/>
          <cell r="HN50"/>
          <cell r="HO50"/>
          <cell r="HP50"/>
          <cell r="HQ50"/>
          <cell r="HR50"/>
          <cell r="HS50"/>
          <cell r="HT50"/>
          <cell r="HU50"/>
          <cell r="HV50"/>
          <cell r="HW50"/>
          <cell r="HX50"/>
          <cell r="HY50"/>
          <cell r="HZ50"/>
          <cell r="IA50"/>
          <cell r="IB50"/>
          <cell r="IC50"/>
          <cell r="ID50"/>
          <cell r="IE50"/>
          <cell r="IF50"/>
          <cell r="IG50"/>
          <cell r="IH50"/>
          <cell r="II50"/>
          <cell r="IJ50"/>
          <cell r="IK50"/>
          <cell r="IL50"/>
          <cell r="IM50"/>
          <cell r="IN50"/>
          <cell r="IO50"/>
          <cell r="IP50"/>
          <cell r="IQ50"/>
          <cell r="IR50"/>
          <cell r="IS50"/>
          <cell r="IT50"/>
          <cell r="IU50"/>
          <cell r="IV50"/>
          <cell r="IW50"/>
          <cell r="IX50"/>
          <cell r="IY50"/>
          <cell r="IZ50"/>
          <cell r="JA50"/>
          <cell r="JB50"/>
          <cell r="JC50"/>
          <cell r="JD50"/>
          <cell r="JE50"/>
          <cell r="JF50"/>
          <cell r="JG50"/>
          <cell r="JH50"/>
          <cell r="JI50"/>
          <cell r="JJ50"/>
          <cell r="JK50"/>
          <cell r="JL50"/>
          <cell r="JM50"/>
          <cell r="JN50"/>
          <cell r="JO50"/>
          <cell r="JP50"/>
          <cell r="JQ50"/>
          <cell r="JR50"/>
          <cell r="JS50"/>
          <cell r="JT50"/>
          <cell r="JU50"/>
          <cell r="JV50"/>
          <cell r="JW50"/>
          <cell r="JX50"/>
          <cell r="JY50"/>
          <cell r="JZ50"/>
          <cell r="KA50"/>
          <cell r="KB50"/>
          <cell r="KC50"/>
          <cell r="KD50"/>
          <cell r="KE50"/>
          <cell r="KF50"/>
          <cell r="KG50"/>
          <cell r="KH50"/>
          <cell r="KI50"/>
          <cell r="KJ50"/>
          <cell r="KK50"/>
          <cell r="KL50"/>
          <cell r="KM50"/>
          <cell r="KN50"/>
          <cell r="KO50"/>
          <cell r="KP50"/>
          <cell r="KQ50"/>
          <cell r="KR50"/>
          <cell r="KS50"/>
          <cell r="KT50"/>
          <cell r="KU50"/>
          <cell r="KV50"/>
          <cell r="KW50"/>
          <cell r="KX50"/>
          <cell r="KY50"/>
          <cell r="KZ50"/>
          <cell r="LA50"/>
          <cell r="LB50"/>
          <cell r="LC50"/>
          <cell r="LD50"/>
          <cell r="LE50"/>
          <cell r="LF50"/>
          <cell r="LG50"/>
          <cell r="LH50"/>
          <cell r="LI50"/>
        </row>
        <row r="51">
          <cell r="D51">
            <v>7511</v>
          </cell>
          <cell r="E51" t="str">
            <v>Pozajmice i krediti od domaćih izvora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/>
          <cell r="EE51"/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/>
          <cell r="EU51"/>
          <cell r="EV51"/>
          <cell r="EW51"/>
          <cell r="EX51"/>
          <cell r="EY51"/>
          <cell r="EZ51"/>
          <cell r="FA51"/>
          <cell r="FB51"/>
          <cell r="FC51"/>
          <cell r="FD51"/>
          <cell r="FE51"/>
          <cell r="FF51"/>
          <cell r="FG51"/>
          <cell r="FH51"/>
          <cell r="FI51"/>
          <cell r="FJ51"/>
          <cell r="FK51"/>
          <cell r="FL51"/>
          <cell r="FM51"/>
          <cell r="FN51"/>
          <cell r="FO51"/>
          <cell r="FP51"/>
          <cell r="FQ51"/>
          <cell r="FR51"/>
          <cell r="FS51"/>
          <cell r="FT51"/>
          <cell r="FU51"/>
          <cell r="FV51"/>
          <cell r="FW51"/>
          <cell r="FX51"/>
          <cell r="FY51"/>
          <cell r="FZ51"/>
          <cell r="GA51"/>
          <cell r="GB51"/>
          <cell r="GC51"/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</row>
        <row r="52">
          <cell r="D52">
            <v>7512</v>
          </cell>
          <cell r="E52" t="str">
            <v>Pozajmice i krediti od inostranih izvora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/>
          <cell r="EU52"/>
          <cell r="EV52"/>
          <cell r="EW52"/>
          <cell r="EX52"/>
          <cell r="EY52"/>
          <cell r="EZ52"/>
          <cell r="FA52"/>
          <cell r="FB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/>
          <cell r="KC52"/>
          <cell r="KD52"/>
          <cell r="KE52"/>
          <cell r="KF52"/>
          <cell r="KG52"/>
          <cell r="KH52"/>
          <cell r="KI52"/>
          <cell r="KJ52"/>
          <cell r="KK52"/>
          <cell r="KL52"/>
          <cell r="KM52"/>
          <cell r="KN52"/>
          <cell r="KO52"/>
          <cell r="KP52"/>
          <cell r="KQ52"/>
          <cell r="KR52"/>
          <cell r="KS52"/>
          <cell r="KT52"/>
          <cell r="KU52"/>
          <cell r="KV52"/>
          <cell r="KW52"/>
          <cell r="KX52"/>
          <cell r="KY52"/>
          <cell r="KZ52"/>
          <cell r="LA52"/>
          <cell r="LB52"/>
          <cell r="LC52"/>
          <cell r="LD52"/>
          <cell r="LE52"/>
          <cell r="LF52"/>
          <cell r="LG52"/>
          <cell r="LH52"/>
          <cell r="LI52"/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/>
          <cell r="EO53"/>
          <cell r="EP53"/>
          <cell r="EQ53">
            <v>160221133.53999999</v>
          </cell>
          <cell r="ER53">
            <v>163344901.65000001</v>
          </cell>
          <cell r="ES53"/>
          <cell r="ET53"/>
          <cell r="EU53"/>
          <cell r="EV53"/>
          <cell r="EW53"/>
          <cell r="EX53"/>
          <cell r="EY53"/>
          <cell r="EZ53"/>
          <cell r="FA53"/>
          <cell r="FB53"/>
          <cell r="FC53"/>
          <cell r="FD53"/>
          <cell r="FE53"/>
          <cell r="FF53"/>
          <cell r="FG53"/>
          <cell r="FH53"/>
          <cell r="FI53"/>
          <cell r="FJ53"/>
          <cell r="FK53"/>
          <cell r="FL53"/>
          <cell r="FM53"/>
          <cell r="FN53"/>
          <cell r="FO53"/>
          <cell r="FP53"/>
          <cell r="FQ53"/>
          <cell r="FR53"/>
          <cell r="FS53"/>
          <cell r="FT53"/>
          <cell r="FU53"/>
          <cell r="FV53"/>
          <cell r="FW53"/>
          <cell r="FX53"/>
          <cell r="FY53"/>
          <cell r="FZ53"/>
          <cell r="GA53"/>
          <cell r="GB53"/>
          <cell r="GC53"/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/>
          <cell r="KZ53"/>
          <cell r="LA53"/>
          <cell r="LB53"/>
          <cell r="LC53"/>
          <cell r="LD53"/>
          <cell r="LE53"/>
          <cell r="LF53"/>
          <cell r="LG53"/>
          <cell r="LH53"/>
          <cell r="LI53"/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/>
          <cell r="EC54"/>
          <cell r="ED54"/>
          <cell r="EE54"/>
          <cell r="EF54"/>
          <cell r="EG54"/>
          <cell r="EH54"/>
          <cell r="EI54"/>
          <cell r="EJ54"/>
          <cell r="EK54"/>
          <cell r="EL54"/>
          <cell r="EM54"/>
          <cell r="EN54"/>
          <cell r="EO54"/>
          <cell r="EP54"/>
          <cell r="EQ54">
            <v>53180290.399999999</v>
          </cell>
          <cell r="ER54">
            <v>57739544.189999998</v>
          </cell>
          <cell r="ES54"/>
          <cell r="ET54"/>
          <cell r="EU54"/>
          <cell r="EV54"/>
          <cell r="EW54"/>
          <cell r="EX54"/>
          <cell r="EY54"/>
          <cell r="EZ54"/>
          <cell r="FA54"/>
          <cell r="FB54"/>
          <cell r="FC54"/>
          <cell r="FD54"/>
          <cell r="FE54"/>
          <cell r="FF54"/>
          <cell r="FG54"/>
          <cell r="FH54"/>
          <cell r="FI54"/>
          <cell r="FJ54"/>
          <cell r="FK54"/>
          <cell r="FL54"/>
          <cell r="FM54"/>
          <cell r="FN54"/>
          <cell r="FO54"/>
          <cell r="FP54"/>
          <cell r="FQ54"/>
          <cell r="FR54"/>
          <cell r="FS54"/>
          <cell r="FT54"/>
          <cell r="FU54"/>
          <cell r="FV54"/>
          <cell r="FW54"/>
          <cell r="FX54"/>
          <cell r="FY54"/>
          <cell r="FZ54"/>
          <cell r="GA54"/>
          <cell r="GB54"/>
          <cell r="GC54"/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/>
          <cell r="EU55"/>
          <cell r="EV55"/>
          <cell r="EW55"/>
          <cell r="EX55"/>
          <cell r="EY55"/>
          <cell r="EZ55"/>
          <cell r="FA55"/>
          <cell r="FB55"/>
          <cell r="FC55"/>
          <cell r="FD55"/>
          <cell r="FE55"/>
          <cell r="FF55"/>
          <cell r="FG55"/>
          <cell r="FH55"/>
          <cell r="FI55"/>
          <cell r="FJ55"/>
          <cell r="FK55"/>
          <cell r="FL55"/>
          <cell r="FM55"/>
          <cell r="FN55"/>
          <cell r="FO55"/>
          <cell r="FP55"/>
          <cell r="FQ55"/>
          <cell r="FR55"/>
          <cell r="FS55"/>
          <cell r="FT55"/>
          <cell r="FU55"/>
          <cell r="FV55"/>
          <cell r="FW55"/>
          <cell r="FX55"/>
          <cell r="FY55"/>
          <cell r="FZ55"/>
          <cell r="GA55"/>
          <cell r="GB55"/>
          <cell r="GC55"/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</row>
        <row r="56">
          <cell r="D56">
            <v>4111</v>
          </cell>
          <cell r="E56" t="str">
            <v>Neto zarade</v>
          </cell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/>
          <cell r="EO56"/>
          <cell r="EP56"/>
          <cell r="EQ56"/>
          <cell r="ER56"/>
          <cell r="ES56"/>
          <cell r="ET56"/>
          <cell r="EU56"/>
          <cell r="EV56"/>
          <cell r="EW56"/>
          <cell r="EX56"/>
          <cell r="EY56"/>
          <cell r="EZ56"/>
          <cell r="FA56"/>
          <cell r="FB56"/>
          <cell r="FC56"/>
          <cell r="FD56"/>
          <cell r="FE56"/>
          <cell r="FF56"/>
          <cell r="FG56"/>
          <cell r="FH56"/>
          <cell r="FI56"/>
          <cell r="FJ56"/>
          <cell r="FK56"/>
          <cell r="FL56"/>
          <cell r="FM56"/>
          <cell r="FN56"/>
          <cell r="FO56"/>
          <cell r="FP56"/>
          <cell r="FQ56"/>
          <cell r="FR56"/>
          <cell r="FS56"/>
          <cell r="FT56"/>
          <cell r="FU56"/>
          <cell r="FV56"/>
          <cell r="FW56"/>
          <cell r="FX56"/>
          <cell r="FY56"/>
          <cell r="FZ56"/>
          <cell r="GA56"/>
          <cell r="GB56"/>
          <cell r="GC56"/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</row>
        <row r="57">
          <cell r="D57">
            <v>4112</v>
          </cell>
          <cell r="E57" t="str">
            <v>Porez na zarade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/>
          <cell r="ED57"/>
          <cell r="EE57"/>
          <cell r="EF57"/>
          <cell r="EG57"/>
          <cell r="EH57"/>
          <cell r="EI57"/>
          <cell r="EJ57"/>
          <cell r="EK57"/>
          <cell r="EL57"/>
          <cell r="EM57"/>
          <cell r="EN57"/>
          <cell r="EO57"/>
          <cell r="EP57"/>
          <cell r="EQ57"/>
          <cell r="ER57"/>
          <cell r="ES57"/>
          <cell r="ET57"/>
          <cell r="EU57"/>
          <cell r="EV57"/>
          <cell r="EW57"/>
          <cell r="EX57"/>
          <cell r="EY57"/>
          <cell r="EZ57"/>
          <cell r="FA57"/>
          <cell r="FB57"/>
          <cell r="FC57"/>
          <cell r="FD57"/>
          <cell r="FE57"/>
          <cell r="FF57"/>
          <cell r="FG57"/>
          <cell r="FH57"/>
          <cell r="FI57"/>
          <cell r="FJ57"/>
          <cell r="FK57"/>
          <cell r="FL57"/>
          <cell r="FM57"/>
          <cell r="FN57"/>
          <cell r="FO57"/>
          <cell r="FP57"/>
          <cell r="FQ57"/>
          <cell r="FR57"/>
          <cell r="FS57"/>
          <cell r="FT57"/>
          <cell r="FU57"/>
          <cell r="FV57"/>
          <cell r="FW57"/>
          <cell r="FX57"/>
          <cell r="FY57"/>
          <cell r="FZ57"/>
          <cell r="GA57"/>
          <cell r="GB57"/>
          <cell r="GC57"/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</row>
        <row r="58">
          <cell r="D58">
            <v>4113</v>
          </cell>
          <cell r="E58" t="str">
            <v>Doprinosi na teret zaposlenog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  <cell r="EM58"/>
          <cell r="EN58"/>
          <cell r="EO58"/>
          <cell r="EP58"/>
          <cell r="EQ58"/>
          <cell r="ER58"/>
          <cell r="ES58"/>
          <cell r="ET58"/>
          <cell r="EU58"/>
          <cell r="EV58"/>
          <cell r="EW58"/>
          <cell r="EX58"/>
          <cell r="EY58"/>
          <cell r="EZ58"/>
          <cell r="FA58"/>
          <cell r="FB58"/>
          <cell r="FC58"/>
          <cell r="FD58"/>
          <cell r="FE58"/>
          <cell r="FF58"/>
          <cell r="FG58"/>
          <cell r="FH58"/>
          <cell r="FI58"/>
          <cell r="FJ58"/>
          <cell r="FK58"/>
          <cell r="FL58"/>
          <cell r="FM58"/>
          <cell r="FN58"/>
          <cell r="FO58"/>
          <cell r="FP58"/>
          <cell r="FQ58"/>
          <cell r="FR58"/>
          <cell r="FS58"/>
          <cell r="FT58"/>
          <cell r="FU58"/>
          <cell r="FV58"/>
          <cell r="FW58"/>
          <cell r="FX58"/>
          <cell r="FY58"/>
          <cell r="FZ58"/>
          <cell r="GA58"/>
          <cell r="GB58"/>
          <cell r="GC58"/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</row>
        <row r="59">
          <cell r="D59">
            <v>4114</v>
          </cell>
          <cell r="E59" t="str">
            <v>Doprinosi na teret poslodavca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/>
          <cell r="ED59"/>
          <cell r="EE59"/>
          <cell r="EF59"/>
          <cell r="EG59"/>
          <cell r="EH59"/>
          <cell r="EI59"/>
          <cell r="EJ59"/>
          <cell r="EK59"/>
          <cell r="EL59"/>
          <cell r="EM59"/>
          <cell r="EN59"/>
          <cell r="EO59"/>
          <cell r="EP59"/>
          <cell r="EQ59"/>
          <cell r="ER59"/>
          <cell r="ES59"/>
          <cell r="ET59"/>
          <cell r="EU59"/>
          <cell r="EV59"/>
          <cell r="EW59"/>
          <cell r="EX59"/>
          <cell r="EY59"/>
          <cell r="EZ59"/>
          <cell r="FA59"/>
          <cell r="FB59"/>
          <cell r="FC59"/>
          <cell r="FD59"/>
          <cell r="FE59"/>
          <cell r="FF59"/>
          <cell r="FG59"/>
          <cell r="FH59"/>
          <cell r="FI59"/>
          <cell r="FJ59"/>
          <cell r="FK59"/>
          <cell r="FL59"/>
          <cell r="FM59"/>
          <cell r="FN59"/>
          <cell r="FO59"/>
          <cell r="FP59"/>
          <cell r="FQ59"/>
          <cell r="FR59"/>
          <cell r="FS59"/>
          <cell r="FT59"/>
          <cell r="FU59"/>
          <cell r="FV59"/>
          <cell r="FW59"/>
          <cell r="FX59"/>
          <cell r="FY59"/>
          <cell r="FZ59"/>
          <cell r="GA59"/>
          <cell r="GB59"/>
          <cell r="GC59"/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</row>
        <row r="60">
          <cell r="D60">
            <v>4115</v>
          </cell>
          <cell r="E60" t="str">
            <v>Opštinski prirez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  <cell r="EM60"/>
          <cell r="EN60"/>
          <cell r="EO60"/>
          <cell r="EP60"/>
          <cell r="EQ60"/>
          <cell r="ER60"/>
          <cell r="ES60"/>
          <cell r="ET60"/>
          <cell r="EU60"/>
          <cell r="EV60"/>
          <cell r="EW60"/>
          <cell r="EX60"/>
          <cell r="EY60"/>
          <cell r="EZ60"/>
          <cell r="FA60"/>
          <cell r="FB60"/>
          <cell r="FC60"/>
          <cell r="FD60"/>
          <cell r="FE60"/>
          <cell r="FF60"/>
          <cell r="FG60"/>
          <cell r="FH60"/>
          <cell r="FI60"/>
          <cell r="FJ60"/>
          <cell r="FK60"/>
          <cell r="FL60"/>
          <cell r="FM60"/>
          <cell r="FN60"/>
          <cell r="FO60"/>
          <cell r="FP60"/>
          <cell r="FQ60"/>
          <cell r="FR60"/>
          <cell r="FS60"/>
          <cell r="FT60"/>
          <cell r="FU60"/>
          <cell r="FV60"/>
          <cell r="FW60"/>
          <cell r="FX60"/>
          <cell r="FY60"/>
          <cell r="FZ60"/>
          <cell r="GA60"/>
          <cell r="GB60"/>
          <cell r="GC60"/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/>
          <cell r="EU61"/>
          <cell r="EV61"/>
          <cell r="EW61"/>
          <cell r="EX61"/>
          <cell r="EY61"/>
          <cell r="EZ61"/>
          <cell r="FA61"/>
          <cell r="FB61"/>
          <cell r="FC61"/>
          <cell r="FD61"/>
          <cell r="FE61"/>
          <cell r="FF61"/>
          <cell r="FG61"/>
          <cell r="FH61"/>
          <cell r="FI61"/>
          <cell r="FJ61"/>
          <cell r="FK61"/>
          <cell r="FL61"/>
          <cell r="FM61"/>
          <cell r="FN61"/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/>
          <cell r="GB61"/>
          <cell r="GC61"/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</row>
        <row r="62">
          <cell r="D62">
            <v>4121</v>
          </cell>
          <cell r="E62" t="str">
            <v>Naknada za zimnicu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/>
          <cell r="FC62"/>
          <cell r="FD62"/>
          <cell r="FE62"/>
          <cell r="FF62"/>
          <cell r="FG62"/>
          <cell r="FH62"/>
          <cell r="FI62"/>
          <cell r="FJ62"/>
          <cell r="FK62"/>
          <cell r="FL62"/>
          <cell r="FM62"/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/>
          <cell r="GB62"/>
          <cell r="GC62"/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</row>
        <row r="63">
          <cell r="D63">
            <v>4122</v>
          </cell>
          <cell r="E63" t="str">
            <v>Naknada za stanovanje i odvojen život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/>
          <cell r="FC63"/>
          <cell r="FD63"/>
          <cell r="FE63"/>
          <cell r="FF63"/>
          <cell r="FG63"/>
          <cell r="FH63"/>
          <cell r="FI63"/>
          <cell r="FJ63"/>
          <cell r="FK63"/>
          <cell r="FL63"/>
          <cell r="FM63"/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/>
          <cell r="GB63"/>
          <cell r="GC63"/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</row>
        <row r="64">
          <cell r="D64">
            <v>4123</v>
          </cell>
          <cell r="E64" t="str">
            <v>Naknada za prevoz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/>
          <cell r="FC64"/>
          <cell r="FD64"/>
          <cell r="FE64"/>
          <cell r="FF64"/>
          <cell r="FG64"/>
          <cell r="FH64"/>
          <cell r="FI64"/>
          <cell r="FJ64"/>
          <cell r="FK64"/>
          <cell r="FL64"/>
          <cell r="FM64"/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/>
          <cell r="GB64"/>
          <cell r="GC64"/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</row>
        <row r="65">
          <cell r="D65">
            <v>4124</v>
          </cell>
          <cell r="E65" t="str">
            <v>Jubilarne nagrade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/>
          <cell r="FC65"/>
          <cell r="FD65"/>
          <cell r="FE65"/>
          <cell r="FF65"/>
          <cell r="FG65"/>
          <cell r="FH65"/>
          <cell r="FI65"/>
          <cell r="FJ65"/>
          <cell r="FK65"/>
          <cell r="FL65"/>
          <cell r="FM65"/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/>
          <cell r="GB65"/>
          <cell r="GC65"/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</row>
        <row r="66">
          <cell r="D66">
            <v>4125</v>
          </cell>
          <cell r="E66" t="str">
            <v>Otpremnine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L66"/>
          <cell r="EM66"/>
          <cell r="EN66"/>
          <cell r="EO66"/>
          <cell r="EP66"/>
          <cell r="EQ66"/>
          <cell r="ER66"/>
          <cell r="ES66"/>
          <cell r="ET66"/>
          <cell r="EU66"/>
          <cell r="EV66"/>
          <cell r="EW66"/>
          <cell r="EX66"/>
          <cell r="EY66"/>
          <cell r="EZ66"/>
          <cell r="FA66"/>
          <cell r="FB66"/>
          <cell r="FC66"/>
          <cell r="FD66"/>
          <cell r="FE66"/>
          <cell r="FF66"/>
          <cell r="FG66"/>
          <cell r="FH66"/>
          <cell r="FI66"/>
          <cell r="FJ66"/>
          <cell r="FK66"/>
          <cell r="FL66"/>
          <cell r="FM66"/>
          <cell r="FN66"/>
          <cell r="FO66"/>
          <cell r="FP66"/>
          <cell r="FQ66"/>
          <cell r="FR66"/>
          <cell r="FS66"/>
          <cell r="FT66"/>
          <cell r="FU66"/>
          <cell r="FV66"/>
          <cell r="FW66"/>
          <cell r="FX66"/>
          <cell r="FY66"/>
          <cell r="FZ66"/>
          <cell r="GA66"/>
          <cell r="GB66"/>
          <cell r="GC66"/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</row>
        <row r="67">
          <cell r="D67">
            <v>4126</v>
          </cell>
          <cell r="E67" t="str">
            <v>Naknada skupstinskim poslanicima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  <cell r="EZ67"/>
          <cell r="FA67"/>
          <cell r="FB67"/>
          <cell r="FC67"/>
          <cell r="FD67"/>
          <cell r="FE67"/>
          <cell r="FF67"/>
          <cell r="FG67"/>
          <cell r="FH67"/>
          <cell r="FI67"/>
          <cell r="FJ67"/>
          <cell r="FK67"/>
          <cell r="FL67"/>
          <cell r="FM67"/>
          <cell r="FN67"/>
          <cell r="FO67"/>
          <cell r="FP67"/>
          <cell r="FQ67"/>
          <cell r="FR67"/>
          <cell r="FS67"/>
          <cell r="FT67"/>
          <cell r="FU67"/>
          <cell r="FV67"/>
          <cell r="FW67"/>
          <cell r="FX67"/>
          <cell r="FY67"/>
          <cell r="FZ67"/>
          <cell r="GA67"/>
          <cell r="GB67"/>
          <cell r="GC67"/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</row>
        <row r="68">
          <cell r="D68">
            <v>4127</v>
          </cell>
          <cell r="E68" t="str">
            <v>Ostale naknade</v>
          </cell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/>
          <cell r="EC68"/>
          <cell r="ED68"/>
          <cell r="EE68"/>
          <cell r="EF68"/>
          <cell r="EG68"/>
          <cell r="EH68"/>
          <cell r="EI68"/>
          <cell r="EJ68"/>
          <cell r="EK68"/>
          <cell r="EL68"/>
          <cell r="EM68"/>
          <cell r="EN68"/>
          <cell r="EO68"/>
          <cell r="EP68"/>
          <cell r="EQ68"/>
          <cell r="ER68"/>
          <cell r="ES68"/>
          <cell r="ET68"/>
          <cell r="EU68"/>
          <cell r="EV68"/>
          <cell r="EW68"/>
          <cell r="EX68"/>
          <cell r="EY68"/>
          <cell r="EZ68"/>
          <cell r="FA68"/>
          <cell r="FB68"/>
          <cell r="FC68"/>
          <cell r="FD68"/>
          <cell r="FE68"/>
          <cell r="FF68"/>
          <cell r="FG68"/>
          <cell r="FH68"/>
          <cell r="FI68"/>
          <cell r="FJ68"/>
          <cell r="FK68"/>
          <cell r="FL68"/>
          <cell r="FM68"/>
          <cell r="FN68"/>
          <cell r="FO68"/>
          <cell r="FP68"/>
          <cell r="FQ68"/>
          <cell r="FR68"/>
          <cell r="FS68"/>
          <cell r="FT68"/>
          <cell r="FU68"/>
          <cell r="FV68"/>
          <cell r="FW68"/>
          <cell r="FX68"/>
          <cell r="FY68"/>
          <cell r="FZ68"/>
          <cell r="GA68"/>
          <cell r="GB68"/>
          <cell r="GC68"/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/>
          <cell r="EU69"/>
          <cell r="EV69"/>
          <cell r="EW69"/>
          <cell r="EX69"/>
          <cell r="EY69"/>
          <cell r="EZ69"/>
          <cell r="FA69"/>
          <cell r="FB69"/>
          <cell r="FC69"/>
          <cell r="FD69"/>
          <cell r="FE69"/>
          <cell r="FF69"/>
          <cell r="FG69"/>
          <cell r="FH69"/>
          <cell r="FI69"/>
          <cell r="FJ69"/>
          <cell r="FK69"/>
          <cell r="FL69"/>
          <cell r="FM69"/>
          <cell r="FN69"/>
          <cell r="FO69"/>
          <cell r="FP69"/>
          <cell r="FQ69"/>
          <cell r="FR69"/>
          <cell r="FS69"/>
          <cell r="FT69"/>
          <cell r="FU69"/>
          <cell r="FV69"/>
          <cell r="FW69"/>
          <cell r="FX69"/>
          <cell r="FY69"/>
          <cell r="FZ69"/>
          <cell r="GA69"/>
          <cell r="GB69"/>
          <cell r="GC69"/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</row>
        <row r="70">
          <cell r="D70">
            <v>4131</v>
          </cell>
          <cell r="E70" t="str">
            <v>Administrativni materijal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L70"/>
          <cell r="EM70"/>
          <cell r="EN70"/>
          <cell r="EO70"/>
          <cell r="EP70"/>
          <cell r="EQ70"/>
          <cell r="ER70"/>
          <cell r="ES70"/>
          <cell r="ET70"/>
          <cell r="EU70"/>
          <cell r="EV70"/>
          <cell r="EW70"/>
          <cell r="EX70"/>
          <cell r="EY70"/>
          <cell r="EZ70"/>
          <cell r="FA70"/>
          <cell r="FB70"/>
          <cell r="FC70"/>
          <cell r="FD70"/>
          <cell r="FE70"/>
          <cell r="FF70"/>
          <cell r="FG70"/>
          <cell r="FH70"/>
          <cell r="FI70"/>
          <cell r="FJ70"/>
          <cell r="FK70"/>
          <cell r="FL70"/>
          <cell r="FM70"/>
          <cell r="FN70"/>
          <cell r="FO70"/>
          <cell r="FP70"/>
          <cell r="FQ70"/>
          <cell r="FR70"/>
          <cell r="FS70"/>
          <cell r="FT70"/>
          <cell r="FU70"/>
          <cell r="FV70"/>
          <cell r="FW70"/>
          <cell r="FX70"/>
          <cell r="FY70"/>
          <cell r="FZ70"/>
          <cell r="GA70"/>
          <cell r="GB70"/>
          <cell r="G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</row>
        <row r="71">
          <cell r="D71">
            <v>4132</v>
          </cell>
          <cell r="E71" t="str">
            <v>Materijal za zdravstvenu zaštitu</v>
          </cell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L71"/>
          <cell r="EM71"/>
          <cell r="EN71"/>
          <cell r="EO71"/>
          <cell r="EP71"/>
          <cell r="EQ71"/>
          <cell r="ER71"/>
          <cell r="ES71"/>
          <cell r="ET71"/>
          <cell r="EU71"/>
          <cell r="EV71"/>
          <cell r="EW71"/>
          <cell r="EX71"/>
          <cell r="EY71"/>
          <cell r="EZ71"/>
          <cell r="FA71"/>
          <cell r="FB71"/>
          <cell r="FC71"/>
          <cell r="FD71"/>
          <cell r="FE71"/>
          <cell r="FF71"/>
          <cell r="FG71"/>
          <cell r="FH71"/>
          <cell r="FI71"/>
          <cell r="FJ71"/>
          <cell r="FK71"/>
          <cell r="FL71"/>
          <cell r="FM71"/>
          <cell r="FN71"/>
          <cell r="FO71"/>
          <cell r="FP71"/>
          <cell r="FQ71"/>
          <cell r="FR71"/>
          <cell r="FS71"/>
          <cell r="FT71"/>
          <cell r="FU71"/>
          <cell r="FV71"/>
          <cell r="FW71"/>
          <cell r="FX71"/>
          <cell r="FY71"/>
          <cell r="FZ71"/>
          <cell r="GA71"/>
          <cell r="GB71"/>
          <cell r="G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</row>
        <row r="72">
          <cell r="D72">
            <v>4133</v>
          </cell>
          <cell r="E72" t="str">
            <v>Materijal za posebne namjene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L72"/>
          <cell r="EM72"/>
          <cell r="EN72"/>
          <cell r="EO72"/>
          <cell r="EP72"/>
          <cell r="EQ72"/>
          <cell r="ER72"/>
          <cell r="ES72"/>
          <cell r="ET72"/>
          <cell r="EU72"/>
          <cell r="EV72"/>
          <cell r="EW72"/>
          <cell r="EX72"/>
          <cell r="EY72"/>
          <cell r="EZ72"/>
          <cell r="FA72"/>
          <cell r="FB72"/>
          <cell r="FC72"/>
          <cell r="FD72"/>
          <cell r="FE72"/>
          <cell r="FF72"/>
          <cell r="FG72"/>
          <cell r="FH72"/>
          <cell r="FI72"/>
          <cell r="FJ72"/>
          <cell r="FK72"/>
          <cell r="FL72"/>
          <cell r="FM72"/>
          <cell r="FN72"/>
          <cell r="FO72"/>
          <cell r="FP72"/>
          <cell r="FQ72"/>
          <cell r="FR72"/>
          <cell r="FS72"/>
          <cell r="FT72"/>
          <cell r="FU72"/>
          <cell r="FV72"/>
          <cell r="FW72"/>
          <cell r="FX72"/>
          <cell r="FY72"/>
          <cell r="FZ72"/>
          <cell r="GA72"/>
          <cell r="GB72"/>
          <cell r="GC72"/>
          <cell r="GD72"/>
          <cell r="GE72"/>
          <cell r="GF72"/>
          <cell r="GG72"/>
          <cell r="GH72"/>
          <cell r="GI72"/>
          <cell r="GJ72"/>
          <cell r="GK72"/>
          <cell r="GL72"/>
          <cell r="GM72"/>
          <cell r="GN72"/>
          <cell r="GO72"/>
          <cell r="GP72"/>
          <cell r="GQ72"/>
          <cell r="GR72"/>
          <cell r="GS72"/>
          <cell r="GT72"/>
          <cell r="GU72"/>
          <cell r="GV72"/>
          <cell r="GW72"/>
          <cell r="GX72"/>
          <cell r="GY72"/>
          <cell r="GZ72"/>
          <cell r="HA72"/>
          <cell r="HB72"/>
          <cell r="HC72"/>
          <cell r="HD72"/>
          <cell r="HE72"/>
          <cell r="HF72"/>
          <cell r="HG72"/>
          <cell r="HH72"/>
          <cell r="HI72"/>
          <cell r="HJ72"/>
          <cell r="HK72"/>
          <cell r="HL72"/>
          <cell r="HM72"/>
          <cell r="HN72"/>
          <cell r="HO72"/>
          <cell r="HP72"/>
          <cell r="HQ72"/>
          <cell r="HR72"/>
          <cell r="HS72"/>
          <cell r="HT72"/>
          <cell r="HU72"/>
          <cell r="HV72"/>
          <cell r="HW72"/>
          <cell r="HX72"/>
          <cell r="HY72"/>
          <cell r="HZ72"/>
          <cell r="IA72"/>
          <cell r="IB72"/>
          <cell r="IC72"/>
          <cell r="ID72"/>
          <cell r="IE72"/>
          <cell r="IF72"/>
          <cell r="IG72"/>
          <cell r="IH72"/>
          <cell r="II72"/>
          <cell r="IJ72"/>
          <cell r="IK72"/>
          <cell r="IL72"/>
          <cell r="IM72"/>
          <cell r="IN72"/>
          <cell r="IO72"/>
          <cell r="IP72"/>
          <cell r="IQ72"/>
          <cell r="IR72"/>
          <cell r="IS72"/>
          <cell r="IT72"/>
          <cell r="IU72"/>
          <cell r="IV72"/>
          <cell r="IW72"/>
          <cell r="IX72"/>
          <cell r="IY72"/>
          <cell r="IZ72"/>
          <cell r="JA72"/>
          <cell r="JB72"/>
          <cell r="JC72"/>
          <cell r="JD72"/>
          <cell r="JE72"/>
          <cell r="JF72"/>
          <cell r="JG72"/>
          <cell r="JH72"/>
          <cell r="JI72"/>
          <cell r="JJ72"/>
          <cell r="JK72"/>
          <cell r="JL72"/>
          <cell r="JM72"/>
          <cell r="JN72"/>
          <cell r="JO72"/>
          <cell r="JP72"/>
          <cell r="JQ72"/>
          <cell r="JR72"/>
          <cell r="JS72"/>
          <cell r="JT72"/>
          <cell r="JU72"/>
          <cell r="JV72"/>
          <cell r="JW72"/>
          <cell r="JX72"/>
          <cell r="JY72"/>
          <cell r="JZ72"/>
          <cell r="KA72"/>
          <cell r="KB72"/>
          <cell r="KC72"/>
          <cell r="KD72"/>
          <cell r="KE72"/>
          <cell r="KF72"/>
          <cell r="KG72"/>
          <cell r="KH72"/>
          <cell r="KI72"/>
          <cell r="KJ72"/>
          <cell r="KK72"/>
          <cell r="KL72"/>
          <cell r="KM72"/>
          <cell r="KN72"/>
          <cell r="KO72"/>
          <cell r="KP72"/>
          <cell r="KQ72"/>
          <cell r="KR72"/>
          <cell r="KS72"/>
          <cell r="KT72"/>
          <cell r="KU72"/>
          <cell r="KV72"/>
          <cell r="KW72"/>
          <cell r="KX72"/>
          <cell r="KY72"/>
          <cell r="KZ72"/>
          <cell r="LA72"/>
          <cell r="LB72"/>
          <cell r="LC72"/>
          <cell r="LD72"/>
          <cell r="LE72"/>
          <cell r="LF72"/>
          <cell r="LG72"/>
          <cell r="LH72"/>
          <cell r="LI72"/>
        </row>
        <row r="73">
          <cell r="D73">
            <v>4134</v>
          </cell>
          <cell r="E73" t="str">
            <v>Rashodi za energiju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L73"/>
          <cell r="EM73"/>
          <cell r="EN73"/>
          <cell r="EO73"/>
          <cell r="EP73"/>
          <cell r="EQ73"/>
          <cell r="ER73"/>
          <cell r="ES73"/>
          <cell r="ET73"/>
          <cell r="EU73"/>
          <cell r="EV73"/>
          <cell r="EW73"/>
          <cell r="EX73"/>
          <cell r="EY73"/>
          <cell r="EZ73"/>
          <cell r="FA73"/>
          <cell r="FB73"/>
          <cell r="FC73"/>
          <cell r="FD73"/>
          <cell r="FE73"/>
          <cell r="FF73"/>
          <cell r="FG73"/>
          <cell r="FH73"/>
          <cell r="FI73"/>
          <cell r="FJ73"/>
          <cell r="FK73"/>
          <cell r="FL73"/>
          <cell r="FM73"/>
          <cell r="FN73"/>
          <cell r="FO73"/>
          <cell r="FP73"/>
          <cell r="FQ73"/>
          <cell r="FR73"/>
          <cell r="FS73"/>
          <cell r="FT73"/>
          <cell r="FU73"/>
          <cell r="FV73"/>
          <cell r="FW73"/>
          <cell r="FX73"/>
          <cell r="FY73"/>
          <cell r="FZ73"/>
          <cell r="GA73"/>
          <cell r="GB73"/>
          <cell r="GC73"/>
          <cell r="GD73"/>
          <cell r="GE73"/>
          <cell r="GF73"/>
          <cell r="GG73"/>
          <cell r="GH73"/>
          <cell r="GI73"/>
          <cell r="GJ73"/>
          <cell r="GK73"/>
          <cell r="GL73"/>
          <cell r="GM73"/>
          <cell r="GN73"/>
          <cell r="GO73"/>
          <cell r="GP73"/>
          <cell r="GQ73"/>
          <cell r="GR73"/>
          <cell r="GS73"/>
          <cell r="GT73"/>
          <cell r="GU73"/>
          <cell r="GV73"/>
          <cell r="GW73"/>
          <cell r="GX73"/>
          <cell r="GY73"/>
          <cell r="GZ73"/>
          <cell r="HA73"/>
          <cell r="HB73"/>
          <cell r="HC73"/>
          <cell r="HD73"/>
          <cell r="HE73"/>
          <cell r="HF73"/>
          <cell r="HG73"/>
          <cell r="HH73"/>
          <cell r="HI73"/>
          <cell r="HJ73"/>
          <cell r="HK73"/>
          <cell r="HL73"/>
          <cell r="HM73"/>
          <cell r="HN73"/>
          <cell r="HO73"/>
          <cell r="HP73"/>
          <cell r="HQ73"/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</row>
        <row r="74">
          <cell r="D74">
            <v>4135</v>
          </cell>
          <cell r="E74" t="str">
            <v>Rashodi za gorivo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L74"/>
          <cell r="EM74"/>
          <cell r="EN74"/>
          <cell r="EO74"/>
          <cell r="EP74"/>
          <cell r="EQ74"/>
          <cell r="ER74"/>
          <cell r="ES74"/>
          <cell r="ET74"/>
          <cell r="EU74"/>
          <cell r="EV74"/>
          <cell r="EW74"/>
          <cell r="EX74"/>
          <cell r="EY74"/>
          <cell r="EZ74"/>
          <cell r="FA74"/>
          <cell r="FB74"/>
          <cell r="FC74"/>
          <cell r="FD74"/>
          <cell r="FE74"/>
          <cell r="FF74"/>
          <cell r="FG74"/>
          <cell r="FH74"/>
          <cell r="FI74"/>
          <cell r="FJ74"/>
          <cell r="FK74"/>
          <cell r="FL74"/>
          <cell r="FM74"/>
          <cell r="FN74"/>
          <cell r="FO74"/>
          <cell r="FP74"/>
          <cell r="FQ74"/>
          <cell r="FR74"/>
          <cell r="FS74"/>
          <cell r="FT74"/>
          <cell r="FU74"/>
          <cell r="FV74"/>
          <cell r="FW74"/>
          <cell r="FX74"/>
          <cell r="FY74"/>
          <cell r="FZ74"/>
          <cell r="GA74"/>
          <cell r="GB74"/>
          <cell r="GC74"/>
          <cell r="GD74"/>
          <cell r="GE74"/>
          <cell r="GF74"/>
          <cell r="GG74"/>
          <cell r="GH74"/>
          <cell r="GI74"/>
          <cell r="GJ74"/>
          <cell r="GK74"/>
          <cell r="GL74"/>
          <cell r="GM74"/>
          <cell r="GN74"/>
          <cell r="GO74"/>
          <cell r="GP74"/>
          <cell r="GQ74"/>
          <cell r="GR74"/>
          <cell r="GS74"/>
          <cell r="GT74"/>
          <cell r="GU74"/>
          <cell r="GV74"/>
          <cell r="GW74"/>
          <cell r="GX74"/>
          <cell r="GY74"/>
          <cell r="GZ74"/>
          <cell r="HA74"/>
          <cell r="HB74"/>
          <cell r="HC74"/>
          <cell r="HD74"/>
          <cell r="HE74"/>
          <cell r="HF74"/>
          <cell r="HG74"/>
          <cell r="HH74"/>
          <cell r="HI74"/>
          <cell r="HJ74"/>
          <cell r="HK74"/>
          <cell r="HL74"/>
          <cell r="HM74"/>
          <cell r="HN74"/>
          <cell r="HO74"/>
          <cell r="HP74"/>
          <cell r="HQ74"/>
          <cell r="HR74"/>
          <cell r="HS74"/>
          <cell r="HT74"/>
          <cell r="HU74"/>
          <cell r="HV74"/>
          <cell r="HW74"/>
          <cell r="HX74"/>
          <cell r="HY74"/>
          <cell r="HZ74"/>
          <cell r="IA74"/>
          <cell r="IB74"/>
          <cell r="IC74"/>
          <cell r="ID74"/>
          <cell r="IE74"/>
          <cell r="IF74"/>
          <cell r="IG74"/>
          <cell r="IH74"/>
          <cell r="II74"/>
          <cell r="IJ74"/>
          <cell r="IK74"/>
          <cell r="IL74"/>
          <cell r="IM74"/>
          <cell r="IN74"/>
          <cell r="IO74"/>
          <cell r="IP74"/>
          <cell r="IQ74"/>
          <cell r="IR74"/>
          <cell r="IS74"/>
          <cell r="IT74"/>
          <cell r="IU74"/>
          <cell r="IV74"/>
          <cell r="IW74"/>
          <cell r="IX74"/>
          <cell r="IY74"/>
          <cell r="IZ74"/>
          <cell r="JA74"/>
          <cell r="JB74"/>
          <cell r="JC74"/>
          <cell r="JD74"/>
          <cell r="JE74"/>
          <cell r="JF74"/>
          <cell r="JG74"/>
          <cell r="JH74"/>
          <cell r="JI74"/>
          <cell r="JJ74"/>
          <cell r="JK74"/>
          <cell r="JL74"/>
          <cell r="JM74"/>
          <cell r="JN74"/>
          <cell r="JO74"/>
          <cell r="JP74"/>
          <cell r="JQ74"/>
          <cell r="JR74"/>
          <cell r="JS74"/>
          <cell r="JT74"/>
          <cell r="JU74"/>
          <cell r="JV74"/>
          <cell r="JW74"/>
          <cell r="JX74"/>
          <cell r="JY74"/>
          <cell r="JZ74"/>
          <cell r="KA74"/>
          <cell r="KB74"/>
          <cell r="KC74"/>
          <cell r="KD74"/>
          <cell r="KE74"/>
          <cell r="KF74"/>
          <cell r="KG74"/>
          <cell r="KH74"/>
          <cell r="KI74"/>
          <cell r="KJ74"/>
          <cell r="KK74"/>
          <cell r="KL74"/>
          <cell r="KM74"/>
          <cell r="KN74"/>
          <cell r="KO74"/>
          <cell r="KP74"/>
          <cell r="KQ74"/>
          <cell r="KR74"/>
          <cell r="KS74"/>
          <cell r="KT74"/>
          <cell r="KU74"/>
          <cell r="KV74"/>
          <cell r="KW74"/>
          <cell r="KX74"/>
          <cell r="KY74"/>
          <cell r="KZ74"/>
          <cell r="LA74"/>
          <cell r="LB74"/>
          <cell r="LC74"/>
          <cell r="LD74"/>
          <cell r="LE74"/>
          <cell r="LF74"/>
          <cell r="LG74"/>
          <cell r="LH74"/>
          <cell r="LI74"/>
        </row>
        <row r="75">
          <cell r="D75">
            <v>4139</v>
          </cell>
          <cell r="E75" t="str">
            <v>Ostali rashodi za materijal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/>
          <cell r="EC75"/>
          <cell r="ED75"/>
          <cell r="EE75"/>
          <cell r="EF75"/>
          <cell r="EG75"/>
          <cell r="EH75"/>
          <cell r="EI75"/>
          <cell r="EJ75"/>
          <cell r="EK75"/>
          <cell r="EL75"/>
          <cell r="EM75"/>
          <cell r="EN75"/>
          <cell r="EO75"/>
          <cell r="EP75"/>
          <cell r="EQ75"/>
          <cell r="ER75"/>
          <cell r="ES75"/>
          <cell r="ET75"/>
          <cell r="EU75"/>
          <cell r="EV75"/>
          <cell r="EW75"/>
          <cell r="EX75"/>
          <cell r="EY75"/>
          <cell r="EZ75"/>
          <cell r="FA75"/>
          <cell r="FB75"/>
          <cell r="FC75"/>
          <cell r="FD75"/>
          <cell r="FE75"/>
          <cell r="FF75"/>
          <cell r="FG75"/>
          <cell r="FH75"/>
          <cell r="FI75"/>
          <cell r="FJ75"/>
          <cell r="FK75"/>
          <cell r="FL75"/>
          <cell r="FM75"/>
          <cell r="FN75"/>
          <cell r="FO75"/>
          <cell r="FP75"/>
          <cell r="FQ75"/>
          <cell r="FR75"/>
          <cell r="FS75"/>
          <cell r="FT75"/>
          <cell r="FU75"/>
          <cell r="FV75"/>
          <cell r="FW75"/>
          <cell r="FX75"/>
          <cell r="FY75"/>
          <cell r="FZ75"/>
          <cell r="GA75"/>
          <cell r="GB75"/>
          <cell r="GC75"/>
          <cell r="GD75"/>
          <cell r="GE75"/>
          <cell r="GF75"/>
          <cell r="GG75"/>
          <cell r="GH75"/>
          <cell r="GI75"/>
          <cell r="GJ75"/>
          <cell r="GK75"/>
          <cell r="GL75"/>
          <cell r="GM75"/>
          <cell r="GN75"/>
          <cell r="GO75"/>
          <cell r="GP75"/>
          <cell r="GQ75"/>
          <cell r="GR75"/>
          <cell r="GS75"/>
          <cell r="GT75"/>
          <cell r="GU75"/>
          <cell r="GV75"/>
          <cell r="GW75"/>
          <cell r="GX75"/>
          <cell r="GY75"/>
          <cell r="GZ75"/>
          <cell r="HA75"/>
          <cell r="HB75"/>
          <cell r="HC75"/>
          <cell r="HD75"/>
          <cell r="HE75"/>
          <cell r="HF75"/>
          <cell r="HG75"/>
          <cell r="HH75"/>
          <cell r="HI75"/>
          <cell r="HJ75"/>
          <cell r="HK75"/>
          <cell r="HL75"/>
          <cell r="HM75"/>
          <cell r="HN75"/>
          <cell r="HO75"/>
          <cell r="HP75"/>
          <cell r="HQ75"/>
          <cell r="HR75"/>
          <cell r="HS75"/>
          <cell r="HT75"/>
          <cell r="HU75"/>
          <cell r="HV75"/>
          <cell r="HW75"/>
          <cell r="HX75"/>
          <cell r="HY75"/>
          <cell r="HZ75"/>
          <cell r="IA75"/>
          <cell r="IB75"/>
          <cell r="IC75"/>
          <cell r="ID75"/>
          <cell r="IE75"/>
          <cell r="IF75"/>
          <cell r="IG75"/>
          <cell r="IH75"/>
          <cell r="II75"/>
          <cell r="IJ75"/>
          <cell r="IK75"/>
          <cell r="IL75"/>
          <cell r="IM75"/>
          <cell r="IN75"/>
          <cell r="IO75"/>
          <cell r="IP75"/>
          <cell r="IQ75"/>
          <cell r="IR75"/>
          <cell r="IS75"/>
          <cell r="IT75"/>
          <cell r="IU75"/>
          <cell r="IV75"/>
          <cell r="IW75"/>
          <cell r="IX75"/>
          <cell r="IY75"/>
          <cell r="IZ75"/>
          <cell r="JA75"/>
          <cell r="JB75"/>
          <cell r="JC75"/>
          <cell r="JD75"/>
          <cell r="JE75"/>
          <cell r="JF75"/>
          <cell r="JG75"/>
          <cell r="JH75"/>
          <cell r="JI75"/>
          <cell r="JJ75"/>
          <cell r="JK75"/>
          <cell r="JL75"/>
          <cell r="JM75"/>
          <cell r="JN75"/>
          <cell r="JO75"/>
          <cell r="JP75"/>
          <cell r="JQ75"/>
          <cell r="JR75"/>
          <cell r="JS75"/>
          <cell r="JT75"/>
          <cell r="JU75"/>
          <cell r="JV75"/>
          <cell r="JW75"/>
          <cell r="JX75"/>
          <cell r="JY75"/>
          <cell r="JZ75"/>
          <cell r="KA75"/>
          <cell r="KB75"/>
          <cell r="KC75"/>
          <cell r="KD75"/>
          <cell r="KE75"/>
          <cell r="KF75"/>
          <cell r="KG75"/>
          <cell r="KH75"/>
          <cell r="KI75"/>
          <cell r="KJ75"/>
          <cell r="KK75"/>
          <cell r="KL75"/>
          <cell r="KM75"/>
          <cell r="KN75"/>
          <cell r="KO75"/>
          <cell r="KP75"/>
          <cell r="KQ75"/>
          <cell r="KR75"/>
          <cell r="KS75"/>
          <cell r="KT75"/>
          <cell r="KU75"/>
          <cell r="KV75"/>
          <cell r="KW75"/>
          <cell r="KX75"/>
          <cell r="KY75"/>
          <cell r="KZ75"/>
          <cell r="LA75"/>
          <cell r="LB75"/>
          <cell r="LC75"/>
          <cell r="LD75"/>
          <cell r="LE75"/>
          <cell r="LF75"/>
          <cell r="LG75"/>
          <cell r="LH75"/>
          <cell r="LI75"/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/>
          <cell r="EU76"/>
          <cell r="EV76"/>
          <cell r="EW76"/>
          <cell r="EX76"/>
          <cell r="EY76"/>
          <cell r="EZ76"/>
          <cell r="FA76"/>
          <cell r="FB76"/>
          <cell r="FC76"/>
          <cell r="FD76"/>
          <cell r="FE76"/>
          <cell r="FF76"/>
          <cell r="FG76"/>
          <cell r="FH76"/>
          <cell r="FI76"/>
          <cell r="FJ76"/>
          <cell r="FK76"/>
          <cell r="FL76"/>
          <cell r="FM76"/>
          <cell r="FN76"/>
          <cell r="FO76"/>
          <cell r="FP76"/>
          <cell r="FQ76"/>
          <cell r="FR76"/>
          <cell r="FS76"/>
          <cell r="FT76"/>
          <cell r="FU76"/>
          <cell r="FV76"/>
          <cell r="FW76"/>
          <cell r="FX76"/>
          <cell r="FY76"/>
          <cell r="FZ76"/>
          <cell r="GA76"/>
          <cell r="GB76"/>
          <cell r="GC76"/>
          <cell r="GD76"/>
          <cell r="GE76"/>
          <cell r="GF76"/>
          <cell r="GG76"/>
          <cell r="GH76"/>
          <cell r="GI76"/>
          <cell r="GJ76"/>
          <cell r="GK76"/>
          <cell r="GL76"/>
          <cell r="GM76"/>
          <cell r="GN76"/>
          <cell r="GO76"/>
          <cell r="GP76"/>
          <cell r="GQ76"/>
          <cell r="GR76"/>
          <cell r="GS76"/>
          <cell r="GT76"/>
          <cell r="GU76"/>
          <cell r="GV76"/>
          <cell r="GW76"/>
          <cell r="GX76"/>
          <cell r="GY76"/>
          <cell r="GZ76"/>
          <cell r="HA76"/>
          <cell r="HB76"/>
          <cell r="HC76"/>
          <cell r="HD76"/>
          <cell r="HE76"/>
          <cell r="HF76"/>
          <cell r="HG76"/>
          <cell r="HH76"/>
          <cell r="HI76"/>
          <cell r="HJ76"/>
          <cell r="HK76"/>
          <cell r="HL76"/>
          <cell r="HM76"/>
          <cell r="HN76"/>
          <cell r="HO76"/>
          <cell r="HP76"/>
          <cell r="HQ76"/>
          <cell r="HR76"/>
          <cell r="HS76"/>
          <cell r="HT76"/>
          <cell r="HU76"/>
          <cell r="HV76"/>
          <cell r="HW76"/>
          <cell r="HX76"/>
          <cell r="HY76"/>
          <cell r="HZ76"/>
          <cell r="IA76"/>
          <cell r="IB76"/>
          <cell r="IC76"/>
          <cell r="ID76"/>
          <cell r="IE76"/>
          <cell r="IF76"/>
          <cell r="IG76"/>
          <cell r="IH76"/>
          <cell r="II76"/>
          <cell r="IJ76"/>
          <cell r="IK76"/>
          <cell r="IL76"/>
          <cell r="IM76"/>
          <cell r="IN76"/>
          <cell r="IO76"/>
          <cell r="IP76"/>
          <cell r="IQ76"/>
          <cell r="IR76"/>
          <cell r="IS76"/>
          <cell r="IT76"/>
          <cell r="IU76"/>
          <cell r="IV76"/>
          <cell r="IW76"/>
          <cell r="IX76"/>
          <cell r="IY76"/>
          <cell r="IZ76"/>
          <cell r="JA76"/>
          <cell r="JB76"/>
          <cell r="JC76"/>
          <cell r="JD76"/>
          <cell r="JE76"/>
          <cell r="JF76"/>
          <cell r="JG76"/>
          <cell r="JH76"/>
          <cell r="JI76"/>
          <cell r="JJ76"/>
          <cell r="JK76"/>
          <cell r="JL76"/>
          <cell r="JM76"/>
          <cell r="JN76"/>
          <cell r="JO76"/>
          <cell r="JP76"/>
          <cell r="JQ76"/>
          <cell r="JR76"/>
          <cell r="JS76"/>
          <cell r="JT76"/>
          <cell r="JU76"/>
          <cell r="JV76"/>
          <cell r="JW76"/>
          <cell r="JX76"/>
          <cell r="JY76"/>
          <cell r="JZ76"/>
          <cell r="KA76"/>
          <cell r="KB76"/>
          <cell r="KC76"/>
          <cell r="KD76"/>
          <cell r="KE76"/>
          <cell r="KF76"/>
          <cell r="KG76"/>
          <cell r="KH76"/>
          <cell r="KI76"/>
          <cell r="KJ76"/>
          <cell r="KK76"/>
          <cell r="KL76"/>
          <cell r="KM76"/>
          <cell r="KN76"/>
          <cell r="KO76"/>
          <cell r="KP76"/>
          <cell r="KQ76"/>
          <cell r="KR76"/>
          <cell r="KS76"/>
          <cell r="KT76"/>
          <cell r="KU76"/>
          <cell r="KV76"/>
          <cell r="KW76"/>
          <cell r="KX76"/>
          <cell r="KY76"/>
          <cell r="KZ76"/>
          <cell r="LA76"/>
          <cell r="LB76"/>
          <cell r="LC76"/>
          <cell r="LD76"/>
          <cell r="LE76"/>
          <cell r="LF76"/>
          <cell r="LG76"/>
          <cell r="LH76"/>
          <cell r="LI76"/>
        </row>
        <row r="77">
          <cell r="D77">
            <v>4141</v>
          </cell>
          <cell r="E77" t="str">
            <v>Službena putovanja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/>
          <cell r="GM77"/>
          <cell r="GN77"/>
          <cell r="GO77"/>
          <cell r="GP77"/>
          <cell r="GQ77"/>
          <cell r="GR77"/>
          <cell r="GS77"/>
          <cell r="GT77"/>
          <cell r="GU77"/>
          <cell r="GV77"/>
          <cell r="GW77"/>
          <cell r="GX77"/>
          <cell r="GY77"/>
          <cell r="GZ77"/>
          <cell r="HA77"/>
          <cell r="HB77"/>
          <cell r="HC77"/>
          <cell r="HD77"/>
          <cell r="HE77"/>
          <cell r="HF77"/>
          <cell r="HG77"/>
          <cell r="HH77"/>
          <cell r="HI77"/>
          <cell r="HJ77"/>
          <cell r="HK77"/>
          <cell r="HL77"/>
          <cell r="HM77"/>
          <cell r="HN77"/>
          <cell r="HO77"/>
          <cell r="HP77"/>
          <cell r="HQ77"/>
          <cell r="HR77"/>
          <cell r="HS77"/>
          <cell r="HT77"/>
          <cell r="HU77"/>
          <cell r="HV77"/>
          <cell r="HW77"/>
          <cell r="HX77"/>
          <cell r="HY77"/>
          <cell r="HZ77"/>
          <cell r="IA77"/>
          <cell r="IB77"/>
          <cell r="IC77"/>
          <cell r="ID77"/>
          <cell r="IE77"/>
          <cell r="IF77"/>
          <cell r="IG77"/>
          <cell r="IH77"/>
          <cell r="II77"/>
          <cell r="IJ77"/>
          <cell r="IK77"/>
          <cell r="IL77"/>
          <cell r="IM77"/>
          <cell r="IN77"/>
          <cell r="IO77"/>
          <cell r="IP77"/>
          <cell r="IQ77"/>
          <cell r="IR77"/>
          <cell r="IS77"/>
          <cell r="IT77"/>
          <cell r="IU77"/>
          <cell r="IV77"/>
          <cell r="IW77"/>
          <cell r="IX77"/>
          <cell r="IY77"/>
          <cell r="IZ77"/>
          <cell r="JA77"/>
          <cell r="JB77"/>
          <cell r="JC77"/>
          <cell r="JD77"/>
          <cell r="JE77"/>
          <cell r="JF77"/>
          <cell r="JG77"/>
          <cell r="JH77"/>
          <cell r="JI77"/>
          <cell r="JJ77"/>
          <cell r="JK77"/>
          <cell r="JL77"/>
          <cell r="JM77"/>
          <cell r="JN77"/>
          <cell r="JO77"/>
          <cell r="JP77"/>
          <cell r="JQ77"/>
          <cell r="JR77"/>
          <cell r="JS77"/>
          <cell r="JT77"/>
          <cell r="JU77"/>
          <cell r="JV77"/>
          <cell r="JW77"/>
          <cell r="JX77"/>
          <cell r="JY77"/>
          <cell r="JZ77"/>
          <cell r="KA77"/>
          <cell r="KB77"/>
          <cell r="KC77"/>
          <cell r="KD77"/>
          <cell r="KE77"/>
          <cell r="KF77"/>
          <cell r="KG77"/>
          <cell r="KH77"/>
          <cell r="KI77"/>
          <cell r="KJ77"/>
          <cell r="KK77"/>
          <cell r="KL77"/>
          <cell r="KM77"/>
          <cell r="KN77"/>
          <cell r="KO77"/>
          <cell r="KP77"/>
          <cell r="KQ77"/>
          <cell r="KR77"/>
          <cell r="KS77"/>
          <cell r="KT77"/>
          <cell r="KU77"/>
          <cell r="KV77"/>
          <cell r="KW77"/>
          <cell r="KX77"/>
          <cell r="KY77"/>
          <cell r="KZ77"/>
          <cell r="LA77"/>
          <cell r="LB77"/>
          <cell r="LC77"/>
          <cell r="LD77"/>
          <cell r="LE77"/>
          <cell r="LF77"/>
          <cell r="LG77"/>
          <cell r="LH77"/>
          <cell r="LI77"/>
        </row>
        <row r="78">
          <cell r="D78">
            <v>4142</v>
          </cell>
          <cell r="E78" t="str">
            <v>Reprezentacija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  <cell r="ER78"/>
          <cell r="ES78"/>
          <cell r="ET78"/>
          <cell r="EU78"/>
          <cell r="EV78"/>
          <cell r="EW78"/>
          <cell r="EX78"/>
          <cell r="EY78"/>
          <cell r="EZ78"/>
          <cell r="FA78"/>
          <cell r="FB78"/>
          <cell r="FC78"/>
          <cell r="FD78"/>
          <cell r="FE78"/>
          <cell r="FF78"/>
          <cell r="FG78"/>
          <cell r="FH78"/>
          <cell r="FI78"/>
          <cell r="FJ78"/>
          <cell r="FK78"/>
          <cell r="FL78"/>
          <cell r="FM78"/>
          <cell r="FN78"/>
          <cell r="FO78"/>
          <cell r="FP78"/>
          <cell r="FQ78"/>
          <cell r="FR78"/>
          <cell r="FS78"/>
          <cell r="FT78"/>
          <cell r="FU78"/>
          <cell r="FV78"/>
          <cell r="FW78"/>
          <cell r="FX78"/>
          <cell r="FY78"/>
          <cell r="FZ78"/>
          <cell r="GA78"/>
          <cell r="GB78"/>
          <cell r="GC78"/>
          <cell r="GD78"/>
          <cell r="GE78"/>
          <cell r="GF78"/>
          <cell r="GG78"/>
          <cell r="GH78"/>
          <cell r="GI78"/>
          <cell r="GJ78"/>
          <cell r="GK78"/>
          <cell r="GL78"/>
          <cell r="GM78"/>
          <cell r="GN78"/>
          <cell r="GO78"/>
          <cell r="GP78"/>
          <cell r="GQ78"/>
          <cell r="GR78"/>
          <cell r="GS78"/>
          <cell r="GT78"/>
          <cell r="GU78"/>
          <cell r="GV78"/>
          <cell r="GW78"/>
          <cell r="GX78"/>
          <cell r="GY78"/>
          <cell r="GZ78"/>
          <cell r="HA78"/>
          <cell r="HB78"/>
          <cell r="HC78"/>
          <cell r="HD78"/>
          <cell r="HE78"/>
          <cell r="HF78"/>
          <cell r="HG78"/>
          <cell r="HH78"/>
          <cell r="HI78"/>
          <cell r="HJ78"/>
          <cell r="HK78"/>
          <cell r="HL78"/>
          <cell r="HM78"/>
          <cell r="HN78"/>
          <cell r="HO78"/>
          <cell r="HP78"/>
          <cell r="HQ78"/>
          <cell r="HR78"/>
          <cell r="HS78"/>
          <cell r="HT78"/>
          <cell r="HU78"/>
          <cell r="HV78"/>
          <cell r="HW78"/>
          <cell r="HX78"/>
          <cell r="HY78"/>
          <cell r="HZ78"/>
          <cell r="IA78"/>
          <cell r="IB78"/>
          <cell r="IC78"/>
          <cell r="ID78"/>
          <cell r="IE78"/>
          <cell r="IF78"/>
          <cell r="IG78"/>
          <cell r="IH78"/>
          <cell r="II78"/>
          <cell r="IJ78"/>
          <cell r="IK78"/>
          <cell r="IL78"/>
          <cell r="IM78"/>
          <cell r="IN78"/>
          <cell r="IO78"/>
          <cell r="IP78"/>
          <cell r="IQ78"/>
          <cell r="IR78"/>
          <cell r="IS78"/>
          <cell r="IT78"/>
          <cell r="IU78"/>
          <cell r="IV78"/>
          <cell r="IW78"/>
          <cell r="IX78"/>
          <cell r="IY78"/>
          <cell r="IZ78"/>
          <cell r="JA78"/>
          <cell r="JB78"/>
          <cell r="JC78"/>
          <cell r="JD78"/>
          <cell r="JE78"/>
          <cell r="JF78"/>
          <cell r="JG78"/>
          <cell r="JH78"/>
          <cell r="JI78"/>
          <cell r="JJ78"/>
          <cell r="JK78"/>
          <cell r="JL78"/>
          <cell r="JM78"/>
          <cell r="JN78"/>
          <cell r="JO78"/>
          <cell r="JP78"/>
          <cell r="JQ78"/>
          <cell r="JR78"/>
          <cell r="JS78"/>
          <cell r="JT78"/>
          <cell r="JU78"/>
          <cell r="JV78"/>
          <cell r="JW78"/>
          <cell r="JX78"/>
          <cell r="JY78"/>
          <cell r="JZ78"/>
          <cell r="KA78"/>
          <cell r="KB78"/>
          <cell r="KC78"/>
          <cell r="KD78"/>
          <cell r="KE78"/>
          <cell r="KF78"/>
          <cell r="KG78"/>
          <cell r="KH78"/>
          <cell r="KI78"/>
          <cell r="KJ78"/>
          <cell r="KK78"/>
          <cell r="KL78"/>
          <cell r="KM78"/>
          <cell r="KN78"/>
          <cell r="KO78"/>
          <cell r="KP78"/>
          <cell r="KQ78"/>
          <cell r="KR78"/>
          <cell r="KS78"/>
          <cell r="KT78"/>
          <cell r="KU78"/>
          <cell r="KV78"/>
          <cell r="KW78"/>
          <cell r="KX78"/>
          <cell r="KY78"/>
          <cell r="KZ78"/>
          <cell r="LA78"/>
          <cell r="LB78"/>
          <cell r="LC78"/>
          <cell r="LD78"/>
          <cell r="LE78"/>
          <cell r="LF78"/>
          <cell r="LG78"/>
          <cell r="LH78"/>
          <cell r="LI78"/>
        </row>
        <row r="79">
          <cell r="D79">
            <v>4143</v>
          </cell>
          <cell r="E79" t="str">
            <v>Komunikacione usluge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  <cell r="ER79"/>
          <cell r="ES79"/>
          <cell r="ET79"/>
          <cell r="EU79"/>
          <cell r="EV79"/>
          <cell r="EW79"/>
          <cell r="EX79"/>
          <cell r="EY79"/>
          <cell r="EZ79"/>
          <cell r="FA79"/>
          <cell r="FB79"/>
          <cell r="FC79"/>
          <cell r="FD79"/>
          <cell r="FE79"/>
          <cell r="FF79"/>
          <cell r="FG79"/>
          <cell r="FH79"/>
          <cell r="FI79"/>
          <cell r="FJ79"/>
          <cell r="FK79"/>
          <cell r="FL79"/>
          <cell r="FM79"/>
          <cell r="FN79"/>
          <cell r="FO79"/>
          <cell r="FP79"/>
          <cell r="FQ79"/>
          <cell r="FR79"/>
          <cell r="FS79"/>
          <cell r="FT79"/>
          <cell r="FU79"/>
          <cell r="FV79"/>
          <cell r="FW79"/>
          <cell r="FX79"/>
          <cell r="FY79"/>
          <cell r="FZ79"/>
          <cell r="GA79"/>
          <cell r="GB79"/>
          <cell r="GC79"/>
          <cell r="GD79"/>
          <cell r="GE79"/>
          <cell r="GF79"/>
          <cell r="GG79"/>
          <cell r="GH79"/>
          <cell r="GI79"/>
          <cell r="GJ79"/>
          <cell r="GK79"/>
          <cell r="GL79"/>
          <cell r="GM79"/>
          <cell r="GN79"/>
          <cell r="GO79"/>
          <cell r="GP79"/>
          <cell r="GQ79"/>
          <cell r="GR79"/>
          <cell r="GS79"/>
          <cell r="GT79"/>
          <cell r="GU79"/>
          <cell r="GV79"/>
          <cell r="GW79"/>
          <cell r="GX79"/>
          <cell r="GY79"/>
          <cell r="GZ79"/>
          <cell r="HA79"/>
          <cell r="HB79"/>
          <cell r="HC79"/>
          <cell r="HD79"/>
          <cell r="HE79"/>
          <cell r="HF79"/>
          <cell r="HG79"/>
          <cell r="HH79"/>
          <cell r="HI79"/>
          <cell r="HJ79"/>
          <cell r="HK79"/>
          <cell r="HL79"/>
          <cell r="HM79"/>
          <cell r="HN79"/>
          <cell r="HO79"/>
          <cell r="HP79"/>
          <cell r="HQ79"/>
          <cell r="HR79"/>
          <cell r="HS79"/>
          <cell r="HT79"/>
          <cell r="HU79"/>
          <cell r="HV79"/>
          <cell r="HW79"/>
          <cell r="HX79"/>
          <cell r="HY79"/>
          <cell r="HZ79"/>
          <cell r="IA79"/>
          <cell r="IB79"/>
          <cell r="IC79"/>
          <cell r="ID79"/>
          <cell r="IE79"/>
          <cell r="IF79"/>
          <cell r="IG79"/>
          <cell r="IH79"/>
          <cell r="II79"/>
          <cell r="IJ79"/>
          <cell r="IK79"/>
          <cell r="IL79"/>
          <cell r="IM79"/>
          <cell r="IN79"/>
          <cell r="IO79"/>
          <cell r="IP79"/>
          <cell r="IQ79"/>
          <cell r="IR79"/>
          <cell r="IS79"/>
          <cell r="IT79"/>
          <cell r="IU79"/>
          <cell r="IV79"/>
          <cell r="IW79"/>
          <cell r="IX79"/>
          <cell r="IY79"/>
          <cell r="IZ79"/>
          <cell r="JA79"/>
          <cell r="JB79"/>
          <cell r="JC79"/>
          <cell r="JD79"/>
          <cell r="JE79"/>
          <cell r="JF79"/>
          <cell r="JG79"/>
          <cell r="JH79"/>
          <cell r="JI79"/>
          <cell r="JJ79"/>
          <cell r="JK79"/>
          <cell r="JL79"/>
          <cell r="JM79"/>
          <cell r="JN79"/>
          <cell r="JO79"/>
          <cell r="JP79"/>
          <cell r="JQ79"/>
          <cell r="JR79"/>
          <cell r="JS79"/>
          <cell r="JT79"/>
          <cell r="JU79"/>
          <cell r="JV79"/>
          <cell r="JW79"/>
          <cell r="JX79"/>
          <cell r="JY79"/>
          <cell r="JZ79"/>
          <cell r="KA79"/>
          <cell r="KB79"/>
          <cell r="KC79"/>
          <cell r="KD79"/>
          <cell r="KE79"/>
          <cell r="KF79"/>
          <cell r="KG79"/>
          <cell r="KH79"/>
          <cell r="KI79"/>
          <cell r="KJ79"/>
          <cell r="KK79"/>
          <cell r="KL79"/>
          <cell r="KM79"/>
          <cell r="KN79"/>
          <cell r="KO79"/>
          <cell r="KP79"/>
          <cell r="KQ79"/>
          <cell r="KR79"/>
          <cell r="KS79"/>
          <cell r="KT79"/>
          <cell r="KU79"/>
          <cell r="KV79"/>
          <cell r="KW79"/>
          <cell r="KX79"/>
          <cell r="KY79"/>
          <cell r="KZ79"/>
          <cell r="LA79"/>
          <cell r="LB79"/>
          <cell r="LC79"/>
          <cell r="LD79"/>
          <cell r="LE79"/>
          <cell r="LF79"/>
          <cell r="LG79"/>
          <cell r="LH79"/>
          <cell r="LI79"/>
        </row>
        <row r="80">
          <cell r="D80">
            <v>4144</v>
          </cell>
          <cell r="E80" t="str">
            <v>Bankarske usluge i negativne kursne razlike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  <cell r="ER80"/>
          <cell r="ES80"/>
          <cell r="ET80"/>
          <cell r="EU80"/>
          <cell r="EV80"/>
          <cell r="EW80"/>
          <cell r="EX80"/>
          <cell r="EY80"/>
          <cell r="EZ80"/>
          <cell r="FA80"/>
          <cell r="FB80"/>
          <cell r="FC80"/>
          <cell r="FD80"/>
          <cell r="FE80"/>
          <cell r="FF80"/>
          <cell r="FG80"/>
          <cell r="FH80"/>
          <cell r="FI80"/>
          <cell r="FJ80"/>
          <cell r="FK80"/>
          <cell r="FL80"/>
          <cell r="FM80"/>
          <cell r="FN80"/>
          <cell r="FO80"/>
          <cell r="FP80"/>
          <cell r="FQ80"/>
          <cell r="FR80"/>
          <cell r="FS80"/>
          <cell r="FT80"/>
          <cell r="FU80"/>
          <cell r="FV80"/>
          <cell r="FW80"/>
          <cell r="FX80"/>
          <cell r="FY80"/>
          <cell r="FZ80"/>
          <cell r="GA80"/>
          <cell r="GB80"/>
          <cell r="GC80"/>
          <cell r="GD80"/>
          <cell r="GE80"/>
          <cell r="GF80"/>
          <cell r="GG80"/>
          <cell r="GH80"/>
          <cell r="GI80"/>
          <cell r="GJ80"/>
          <cell r="GK80"/>
          <cell r="GL80"/>
          <cell r="GM80"/>
          <cell r="GN80"/>
          <cell r="GO80"/>
          <cell r="GP80"/>
          <cell r="GQ80"/>
          <cell r="GR80"/>
          <cell r="GS80"/>
          <cell r="GT80"/>
          <cell r="GU80"/>
          <cell r="GV80"/>
          <cell r="GW80"/>
          <cell r="GX80"/>
          <cell r="GY80"/>
          <cell r="GZ80"/>
          <cell r="HA80"/>
          <cell r="HB80"/>
          <cell r="HC80"/>
          <cell r="HD80"/>
          <cell r="HE80"/>
          <cell r="HF80"/>
          <cell r="HG80"/>
          <cell r="HH80"/>
          <cell r="HI80"/>
          <cell r="HJ80"/>
          <cell r="HK80"/>
          <cell r="HL80"/>
          <cell r="HM80"/>
          <cell r="HN80"/>
          <cell r="HO80"/>
          <cell r="HP80"/>
          <cell r="HQ80"/>
          <cell r="HR80"/>
          <cell r="HS80"/>
          <cell r="HT80"/>
          <cell r="HU80"/>
          <cell r="HV80"/>
          <cell r="HW80"/>
          <cell r="HX80"/>
          <cell r="HY80"/>
          <cell r="HZ80"/>
          <cell r="IA80"/>
          <cell r="IB80"/>
          <cell r="IC80"/>
          <cell r="ID80"/>
          <cell r="IE80"/>
          <cell r="IF80"/>
          <cell r="IG80"/>
          <cell r="IH80"/>
          <cell r="II80"/>
          <cell r="IJ80"/>
          <cell r="IK80"/>
          <cell r="IL80"/>
          <cell r="IM80"/>
          <cell r="IN80"/>
          <cell r="IO80"/>
          <cell r="IP80"/>
          <cell r="IQ80"/>
          <cell r="IR80"/>
          <cell r="IS80"/>
          <cell r="IT80"/>
          <cell r="IU80"/>
          <cell r="IV80"/>
          <cell r="IW80"/>
          <cell r="IX80"/>
          <cell r="IY80"/>
          <cell r="IZ80"/>
          <cell r="JA80"/>
          <cell r="JB80"/>
          <cell r="JC80"/>
          <cell r="JD80"/>
          <cell r="JE80"/>
          <cell r="JF80"/>
          <cell r="JG80"/>
          <cell r="JH80"/>
          <cell r="JI80"/>
          <cell r="JJ80"/>
          <cell r="JK80"/>
          <cell r="JL80"/>
          <cell r="JM80"/>
          <cell r="JN80"/>
          <cell r="JO80"/>
          <cell r="JP80"/>
          <cell r="JQ80"/>
          <cell r="JR80"/>
          <cell r="JS80"/>
          <cell r="JT80"/>
          <cell r="JU80"/>
          <cell r="JV80"/>
          <cell r="JW80"/>
          <cell r="JX80"/>
          <cell r="JY80"/>
          <cell r="JZ80"/>
          <cell r="KA80"/>
          <cell r="KB80"/>
          <cell r="KC80"/>
          <cell r="KD80"/>
          <cell r="KE80"/>
          <cell r="KF80"/>
          <cell r="KG80"/>
          <cell r="KH80"/>
          <cell r="KI80"/>
          <cell r="KJ80"/>
          <cell r="KK80"/>
          <cell r="KL80"/>
          <cell r="KM80"/>
          <cell r="KN80"/>
          <cell r="KO80"/>
          <cell r="KP80"/>
          <cell r="KQ80"/>
          <cell r="KR80"/>
          <cell r="KS80"/>
          <cell r="KT80"/>
          <cell r="KU80"/>
          <cell r="KV80"/>
          <cell r="KW80"/>
          <cell r="KX80"/>
          <cell r="KY80"/>
          <cell r="KZ80"/>
          <cell r="LA80"/>
          <cell r="LB80"/>
          <cell r="LC80"/>
          <cell r="LD80"/>
          <cell r="LE80"/>
          <cell r="LF80"/>
          <cell r="LG80"/>
          <cell r="LH80"/>
          <cell r="LI80"/>
        </row>
        <row r="81">
          <cell r="D81">
            <v>4145</v>
          </cell>
          <cell r="E81" t="str">
            <v>Usluge prevoza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/>
          <cell r="ED81"/>
          <cell r="EE81"/>
          <cell r="EF81"/>
          <cell r="EG81"/>
          <cell r="EH81"/>
          <cell r="EI81"/>
          <cell r="EJ81"/>
          <cell r="EK81"/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/>
          <cell r="GP81"/>
          <cell r="GQ81"/>
          <cell r="GR81"/>
          <cell r="GS81"/>
          <cell r="GT81"/>
          <cell r="GU81"/>
          <cell r="GV81"/>
          <cell r="GW81"/>
          <cell r="GX81"/>
          <cell r="GY81"/>
          <cell r="GZ81"/>
          <cell r="HA81"/>
          <cell r="HB81"/>
          <cell r="HC81"/>
          <cell r="HD81"/>
          <cell r="HE81"/>
          <cell r="HF81"/>
          <cell r="HG81"/>
          <cell r="HH81"/>
          <cell r="HI81"/>
          <cell r="HJ81"/>
          <cell r="HK81"/>
          <cell r="HL81"/>
          <cell r="HM81"/>
          <cell r="HN81"/>
          <cell r="HO81"/>
          <cell r="HP81"/>
          <cell r="HQ81"/>
          <cell r="HR81"/>
          <cell r="HS81"/>
          <cell r="HT81"/>
          <cell r="HU81"/>
          <cell r="HV81"/>
          <cell r="HW81"/>
          <cell r="HX81"/>
          <cell r="HY81"/>
          <cell r="HZ81"/>
          <cell r="IA81"/>
          <cell r="IB81"/>
          <cell r="IC81"/>
          <cell r="ID81"/>
          <cell r="IE81"/>
          <cell r="IF81"/>
          <cell r="IG81"/>
          <cell r="IH81"/>
          <cell r="II81"/>
          <cell r="IJ81"/>
          <cell r="IK81"/>
          <cell r="IL81"/>
          <cell r="IM81"/>
          <cell r="IN81"/>
          <cell r="IO81"/>
          <cell r="IP81"/>
          <cell r="IQ81"/>
          <cell r="IR81"/>
          <cell r="IS81"/>
          <cell r="IT81"/>
          <cell r="IU81"/>
          <cell r="IV81"/>
          <cell r="IW81"/>
          <cell r="IX81"/>
          <cell r="IY81"/>
          <cell r="IZ81"/>
          <cell r="JA81"/>
          <cell r="JB81"/>
          <cell r="JC81"/>
          <cell r="JD81"/>
          <cell r="JE81"/>
          <cell r="JF81"/>
          <cell r="JG81"/>
          <cell r="JH81"/>
          <cell r="JI81"/>
          <cell r="JJ81"/>
          <cell r="JK81"/>
          <cell r="JL81"/>
          <cell r="JM81"/>
          <cell r="JN81"/>
          <cell r="JO81"/>
          <cell r="JP81"/>
          <cell r="JQ81"/>
          <cell r="JR81"/>
          <cell r="JS81"/>
          <cell r="JT81"/>
          <cell r="JU81"/>
          <cell r="JV81"/>
          <cell r="JW81"/>
          <cell r="JX81"/>
          <cell r="JY81"/>
          <cell r="JZ81"/>
          <cell r="KA81"/>
          <cell r="KB81"/>
          <cell r="KC81"/>
          <cell r="KD81"/>
          <cell r="KE81"/>
          <cell r="KF81"/>
          <cell r="KG81"/>
          <cell r="KH81"/>
          <cell r="KI81"/>
          <cell r="KJ81"/>
          <cell r="KK81"/>
          <cell r="KL81"/>
          <cell r="KM81"/>
          <cell r="KN81"/>
          <cell r="KO81"/>
          <cell r="KP81"/>
          <cell r="KQ81"/>
          <cell r="KR81"/>
          <cell r="KS81"/>
          <cell r="KT81"/>
          <cell r="KU81"/>
          <cell r="KV81"/>
          <cell r="KW81"/>
          <cell r="KX81"/>
          <cell r="KY81"/>
          <cell r="KZ81"/>
          <cell r="LA81"/>
          <cell r="LB81"/>
          <cell r="LC81"/>
          <cell r="LD81"/>
          <cell r="LE81"/>
          <cell r="LF81"/>
          <cell r="LG81"/>
          <cell r="LH81"/>
          <cell r="LI81"/>
        </row>
        <row r="82">
          <cell r="D82">
            <v>4146</v>
          </cell>
          <cell r="E82" t="str">
            <v>Advokatske, notarske i pravne usluge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/>
          <cell r="ED82"/>
          <cell r="EE82"/>
          <cell r="EF82"/>
          <cell r="EG82"/>
          <cell r="EH82"/>
          <cell r="EI82"/>
          <cell r="EJ82"/>
          <cell r="EK82"/>
          <cell r="EL82"/>
          <cell r="EM82"/>
          <cell r="EN82"/>
          <cell r="EO82"/>
          <cell r="EP82"/>
          <cell r="EQ82"/>
          <cell r="ER82"/>
          <cell r="ES82"/>
          <cell r="ET82"/>
          <cell r="EU82"/>
          <cell r="EV82"/>
          <cell r="EW82"/>
          <cell r="EX82"/>
          <cell r="EY82"/>
          <cell r="EZ82"/>
          <cell r="FA82"/>
          <cell r="FB82"/>
          <cell r="FC82"/>
          <cell r="FD82"/>
          <cell r="FE82"/>
          <cell r="FF82"/>
          <cell r="FG82"/>
          <cell r="FH82"/>
          <cell r="FI82"/>
          <cell r="FJ82"/>
          <cell r="FK82"/>
          <cell r="FL82"/>
          <cell r="FM82"/>
          <cell r="FN82"/>
          <cell r="FO82"/>
          <cell r="FP82"/>
          <cell r="FQ82"/>
          <cell r="FR82"/>
          <cell r="FS82"/>
          <cell r="FT82"/>
          <cell r="FU82"/>
          <cell r="FV82"/>
          <cell r="FW82"/>
          <cell r="FX82"/>
          <cell r="FY82"/>
          <cell r="FZ82"/>
          <cell r="GA82"/>
          <cell r="GB82"/>
          <cell r="GC82"/>
          <cell r="GD82"/>
          <cell r="GE82"/>
          <cell r="GF82"/>
          <cell r="GG82"/>
          <cell r="GH82"/>
          <cell r="GI82"/>
          <cell r="GJ82"/>
          <cell r="GK82"/>
          <cell r="GL82"/>
          <cell r="GM82"/>
          <cell r="GN82"/>
          <cell r="GO82"/>
          <cell r="GP82"/>
          <cell r="GQ82"/>
          <cell r="GR82"/>
          <cell r="GS82"/>
          <cell r="GT82"/>
          <cell r="GU82"/>
          <cell r="GV82"/>
          <cell r="GW82"/>
          <cell r="GX82"/>
          <cell r="GY82"/>
          <cell r="GZ82"/>
          <cell r="HA82"/>
          <cell r="HB82"/>
          <cell r="HC82"/>
          <cell r="HD82"/>
          <cell r="HE82"/>
          <cell r="HF82"/>
          <cell r="HG82"/>
          <cell r="HH82"/>
          <cell r="HI82"/>
          <cell r="HJ82"/>
          <cell r="HK82"/>
          <cell r="HL82"/>
          <cell r="HM82"/>
          <cell r="HN82"/>
          <cell r="HO82"/>
          <cell r="HP82"/>
          <cell r="HQ82"/>
          <cell r="HR82"/>
          <cell r="HS82"/>
          <cell r="HT82"/>
          <cell r="HU82"/>
          <cell r="HV82"/>
          <cell r="HW82"/>
          <cell r="HX82"/>
          <cell r="HY82"/>
          <cell r="HZ82"/>
          <cell r="IA82"/>
          <cell r="IB82"/>
          <cell r="IC82"/>
          <cell r="ID82"/>
          <cell r="IE82"/>
          <cell r="IF82"/>
          <cell r="IG82"/>
          <cell r="IH82"/>
          <cell r="II82"/>
          <cell r="IJ82"/>
          <cell r="IK82"/>
          <cell r="IL82"/>
          <cell r="IM82"/>
          <cell r="IN82"/>
          <cell r="IO82"/>
          <cell r="IP82"/>
          <cell r="IQ82"/>
          <cell r="IR82"/>
          <cell r="IS82"/>
          <cell r="IT82"/>
          <cell r="IU82"/>
          <cell r="IV82"/>
          <cell r="IW82"/>
          <cell r="IX82"/>
          <cell r="IY82"/>
          <cell r="IZ82"/>
          <cell r="JA82"/>
          <cell r="JB82"/>
          <cell r="JC82"/>
          <cell r="JD82"/>
          <cell r="JE82"/>
          <cell r="JF82"/>
          <cell r="JG82"/>
          <cell r="JH82"/>
          <cell r="JI82"/>
          <cell r="JJ82"/>
          <cell r="JK82"/>
          <cell r="JL82"/>
          <cell r="JM82"/>
          <cell r="JN82"/>
          <cell r="JO82"/>
          <cell r="JP82"/>
          <cell r="JQ82"/>
          <cell r="JR82"/>
          <cell r="JS82"/>
          <cell r="JT82"/>
          <cell r="JU82"/>
          <cell r="JV82"/>
          <cell r="JW82"/>
          <cell r="JX82"/>
          <cell r="JY82"/>
          <cell r="JZ82"/>
          <cell r="KA82"/>
          <cell r="KB82"/>
          <cell r="KC82"/>
          <cell r="KD82"/>
          <cell r="KE82"/>
          <cell r="KF82"/>
          <cell r="KG82"/>
          <cell r="KH82"/>
          <cell r="KI82"/>
          <cell r="KJ82"/>
          <cell r="KK82"/>
          <cell r="KL82"/>
          <cell r="KM82"/>
          <cell r="KN82"/>
          <cell r="KO82"/>
          <cell r="KP82"/>
          <cell r="KQ82"/>
          <cell r="KR82"/>
          <cell r="KS82"/>
          <cell r="KT82"/>
          <cell r="KU82"/>
          <cell r="KV82"/>
          <cell r="KW82"/>
          <cell r="KX82"/>
          <cell r="KY82"/>
          <cell r="KZ82"/>
          <cell r="LA82"/>
          <cell r="LB82"/>
          <cell r="LC82"/>
          <cell r="LD82"/>
          <cell r="LE82"/>
          <cell r="LF82"/>
          <cell r="LG82"/>
          <cell r="LH82"/>
          <cell r="LI82"/>
        </row>
        <row r="83">
          <cell r="D83">
            <v>4147</v>
          </cell>
          <cell r="E83" t="str">
            <v>Konsultantske usluge, projekti i studije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/>
          <cell r="FV83"/>
          <cell r="FW83"/>
          <cell r="FX83"/>
          <cell r="FY83"/>
          <cell r="FZ83"/>
          <cell r="GA83"/>
          <cell r="GB83"/>
          <cell r="GC83"/>
          <cell r="GD83"/>
          <cell r="GE83"/>
          <cell r="GF83"/>
          <cell r="GG83"/>
          <cell r="GH83"/>
          <cell r="GI83"/>
          <cell r="GJ83"/>
          <cell r="GK83"/>
          <cell r="GL83"/>
          <cell r="GM83"/>
          <cell r="GN83"/>
          <cell r="GO83"/>
          <cell r="GP83"/>
          <cell r="GQ83"/>
          <cell r="GR83"/>
          <cell r="GS83"/>
          <cell r="GT83"/>
          <cell r="GU83"/>
          <cell r="GV83"/>
          <cell r="GW83"/>
          <cell r="GX83"/>
          <cell r="GY83"/>
          <cell r="GZ83"/>
          <cell r="HA83"/>
          <cell r="HB83"/>
          <cell r="HC83"/>
          <cell r="HD83"/>
          <cell r="HE83"/>
          <cell r="HF83"/>
          <cell r="HG83"/>
          <cell r="HH83"/>
          <cell r="HI83"/>
          <cell r="HJ83"/>
          <cell r="HK83"/>
          <cell r="HL83"/>
          <cell r="HM83"/>
          <cell r="HN83"/>
          <cell r="HO83"/>
          <cell r="HP83"/>
          <cell r="HQ83"/>
          <cell r="HR83"/>
          <cell r="HS83"/>
          <cell r="HT83"/>
          <cell r="HU83"/>
          <cell r="HV83"/>
          <cell r="HW83"/>
          <cell r="HX83"/>
          <cell r="HY83"/>
          <cell r="HZ83"/>
          <cell r="IA83"/>
          <cell r="IB83"/>
          <cell r="IC83"/>
          <cell r="ID83"/>
          <cell r="IE83"/>
          <cell r="IF83"/>
          <cell r="IG83"/>
          <cell r="IH83"/>
          <cell r="II83"/>
          <cell r="IJ83"/>
          <cell r="IK83"/>
          <cell r="IL83"/>
          <cell r="IM83"/>
          <cell r="IN83"/>
          <cell r="IO83"/>
          <cell r="IP83"/>
          <cell r="IQ83"/>
          <cell r="IR83"/>
          <cell r="IS83"/>
          <cell r="IT83"/>
          <cell r="IU83"/>
          <cell r="IV83"/>
          <cell r="IW83"/>
          <cell r="IX83"/>
          <cell r="IY83"/>
          <cell r="IZ83"/>
          <cell r="JA83"/>
          <cell r="JB83"/>
          <cell r="JC83"/>
          <cell r="JD83"/>
          <cell r="JE83"/>
          <cell r="JF83"/>
          <cell r="JG83"/>
          <cell r="JH83"/>
          <cell r="JI83"/>
          <cell r="JJ83"/>
          <cell r="JK83"/>
          <cell r="JL83"/>
          <cell r="JM83"/>
          <cell r="JN83"/>
          <cell r="JO83"/>
          <cell r="JP83"/>
          <cell r="JQ83"/>
          <cell r="JR83"/>
          <cell r="JS83"/>
          <cell r="JT83"/>
          <cell r="JU83"/>
          <cell r="JV83"/>
          <cell r="JW83"/>
          <cell r="JX83"/>
          <cell r="JY83"/>
          <cell r="JZ83"/>
          <cell r="KA83"/>
          <cell r="KB83"/>
          <cell r="KC83"/>
          <cell r="KD83"/>
          <cell r="KE83"/>
          <cell r="KF83"/>
          <cell r="KG83"/>
          <cell r="KH83"/>
          <cell r="KI83"/>
          <cell r="KJ83"/>
          <cell r="KK83"/>
          <cell r="KL83"/>
          <cell r="KM83"/>
          <cell r="KN83"/>
          <cell r="KO83"/>
          <cell r="KP83"/>
          <cell r="KQ83"/>
          <cell r="KR83"/>
          <cell r="KS83"/>
          <cell r="KT83"/>
          <cell r="KU83"/>
          <cell r="KV83"/>
          <cell r="KW83"/>
          <cell r="KX83"/>
          <cell r="KY83"/>
          <cell r="KZ83"/>
          <cell r="LA83"/>
          <cell r="LB83"/>
          <cell r="LC83"/>
          <cell r="LD83"/>
          <cell r="LE83"/>
          <cell r="LF83"/>
          <cell r="LG83"/>
          <cell r="LH83"/>
          <cell r="LI83"/>
        </row>
        <row r="84">
          <cell r="D84">
            <v>4148</v>
          </cell>
          <cell r="E84" t="str">
            <v>Usluge stručnog usavršavanja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/>
          <cell r="FG84"/>
          <cell r="FH84"/>
          <cell r="FI84"/>
          <cell r="FJ84"/>
          <cell r="FK84"/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/>
          <cell r="GU84"/>
          <cell r="GV84"/>
          <cell r="GW84"/>
          <cell r="GX84"/>
          <cell r="GY84"/>
          <cell r="GZ84"/>
          <cell r="HA84"/>
          <cell r="HB84"/>
          <cell r="HC84"/>
          <cell r="HD84"/>
          <cell r="HE84"/>
          <cell r="HF84"/>
          <cell r="HG84"/>
          <cell r="HH84"/>
          <cell r="HI84"/>
          <cell r="HJ84"/>
          <cell r="HK84"/>
          <cell r="HL84"/>
          <cell r="HM84"/>
          <cell r="HN84"/>
          <cell r="HO84"/>
          <cell r="HP84"/>
          <cell r="HQ84"/>
          <cell r="HR84"/>
          <cell r="HS84"/>
          <cell r="HT84"/>
          <cell r="HU84"/>
          <cell r="HV84"/>
          <cell r="HW84"/>
          <cell r="HX84"/>
          <cell r="HY84"/>
          <cell r="HZ84"/>
          <cell r="IA84"/>
          <cell r="IB84"/>
          <cell r="IC84"/>
          <cell r="ID84"/>
          <cell r="IE84"/>
          <cell r="IF84"/>
          <cell r="IG84"/>
          <cell r="IH84"/>
          <cell r="II84"/>
          <cell r="IJ84"/>
          <cell r="IK84"/>
          <cell r="IL84"/>
          <cell r="IM84"/>
          <cell r="IN84"/>
          <cell r="IO84"/>
          <cell r="IP84"/>
          <cell r="IQ84"/>
          <cell r="IR84"/>
          <cell r="IS84"/>
          <cell r="IT84"/>
          <cell r="IU84"/>
          <cell r="IV84"/>
          <cell r="IW84"/>
          <cell r="IX84"/>
          <cell r="IY84"/>
          <cell r="IZ84"/>
          <cell r="JA84"/>
          <cell r="JB84"/>
          <cell r="JC84"/>
          <cell r="JD84"/>
          <cell r="JE84"/>
          <cell r="JF84"/>
          <cell r="JG84"/>
          <cell r="JH84"/>
          <cell r="JI84"/>
          <cell r="JJ84"/>
          <cell r="JK84"/>
          <cell r="JL84"/>
          <cell r="JM84"/>
          <cell r="JN84"/>
          <cell r="JO84"/>
          <cell r="JP84"/>
          <cell r="JQ84"/>
          <cell r="JR84"/>
          <cell r="JS84"/>
          <cell r="JT84"/>
          <cell r="JU84"/>
          <cell r="JV84"/>
          <cell r="JW84"/>
          <cell r="JX84"/>
          <cell r="JY84"/>
          <cell r="JZ84"/>
          <cell r="KA84"/>
          <cell r="KB84"/>
          <cell r="KC84"/>
          <cell r="KD84"/>
          <cell r="KE84"/>
          <cell r="KF84"/>
          <cell r="KG84"/>
          <cell r="KH84"/>
          <cell r="KI84"/>
          <cell r="KJ84"/>
          <cell r="KK84"/>
          <cell r="KL84"/>
          <cell r="KM84"/>
          <cell r="KN84"/>
          <cell r="KO84"/>
          <cell r="KP84"/>
          <cell r="KQ84"/>
          <cell r="KR84"/>
          <cell r="KS84"/>
          <cell r="KT84"/>
          <cell r="KU84"/>
          <cell r="KV84"/>
          <cell r="KW84"/>
          <cell r="KX84"/>
          <cell r="KY84"/>
          <cell r="KZ84"/>
          <cell r="LA84"/>
          <cell r="LB84"/>
          <cell r="LC84"/>
          <cell r="LD84"/>
          <cell r="LE84"/>
          <cell r="LF84"/>
          <cell r="LG84"/>
          <cell r="LH84"/>
          <cell r="LI84"/>
        </row>
        <row r="85">
          <cell r="D85">
            <v>4149</v>
          </cell>
          <cell r="E85" t="str">
            <v>Ostale usluge</v>
          </cell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/>
          <cell r="ED85"/>
          <cell r="EE85"/>
          <cell r="EF85"/>
          <cell r="EG85"/>
          <cell r="EH85"/>
          <cell r="EI85"/>
          <cell r="EJ85"/>
          <cell r="EK85"/>
          <cell r="EL85"/>
          <cell r="EM85"/>
          <cell r="EN85"/>
          <cell r="EO85"/>
          <cell r="EP85"/>
          <cell r="EQ85"/>
          <cell r="ER85"/>
          <cell r="ES85"/>
          <cell r="ET85"/>
          <cell r="EU85"/>
          <cell r="EV85"/>
          <cell r="EW85"/>
          <cell r="EX85"/>
          <cell r="EY85"/>
          <cell r="EZ85"/>
          <cell r="FA85"/>
          <cell r="FB85"/>
          <cell r="FC85"/>
          <cell r="FD85"/>
          <cell r="FE85"/>
          <cell r="FF85"/>
          <cell r="FG85"/>
          <cell r="FH85"/>
          <cell r="FI85"/>
          <cell r="FJ85"/>
          <cell r="FK85"/>
          <cell r="FL85"/>
          <cell r="FM85"/>
          <cell r="FN85"/>
          <cell r="FO85"/>
          <cell r="FP85"/>
          <cell r="FQ85"/>
          <cell r="FR85"/>
          <cell r="FS85"/>
          <cell r="FT85"/>
          <cell r="FU85"/>
          <cell r="FV85"/>
          <cell r="FW85"/>
          <cell r="FX85"/>
          <cell r="FY85"/>
          <cell r="FZ85"/>
          <cell r="GA85"/>
          <cell r="GB85"/>
          <cell r="GC85"/>
          <cell r="GD85"/>
          <cell r="GE85"/>
          <cell r="GF85"/>
          <cell r="GG85"/>
          <cell r="GH85"/>
          <cell r="GI85"/>
          <cell r="GJ85"/>
          <cell r="GK85"/>
          <cell r="GL85"/>
          <cell r="GM85"/>
          <cell r="GN85"/>
          <cell r="GO85"/>
          <cell r="GP85"/>
          <cell r="GQ85"/>
          <cell r="GR85"/>
          <cell r="GS85"/>
          <cell r="GT85"/>
          <cell r="GU85"/>
          <cell r="GV85"/>
          <cell r="GW85"/>
          <cell r="GX85"/>
          <cell r="GY85"/>
          <cell r="GZ85"/>
          <cell r="HA85"/>
          <cell r="HB85"/>
          <cell r="HC85"/>
          <cell r="HD85"/>
          <cell r="HE85"/>
          <cell r="HF85"/>
          <cell r="HG85"/>
          <cell r="HH85"/>
          <cell r="HI85"/>
          <cell r="HJ85"/>
          <cell r="HK85"/>
          <cell r="HL85"/>
          <cell r="HM85"/>
          <cell r="HN85"/>
          <cell r="HO85"/>
          <cell r="HP85"/>
          <cell r="HQ85"/>
          <cell r="HR85"/>
          <cell r="HS85"/>
          <cell r="HT85"/>
          <cell r="HU85"/>
          <cell r="HV85"/>
          <cell r="HW85"/>
          <cell r="HX85"/>
          <cell r="HY85"/>
          <cell r="HZ85"/>
          <cell r="IA85"/>
          <cell r="IB85"/>
          <cell r="IC85"/>
          <cell r="ID85"/>
          <cell r="IE85"/>
          <cell r="IF85"/>
          <cell r="IG85"/>
          <cell r="IH85"/>
          <cell r="II85"/>
          <cell r="IJ85"/>
          <cell r="IK85"/>
          <cell r="IL85"/>
          <cell r="IM85"/>
          <cell r="IN85"/>
          <cell r="IO85"/>
          <cell r="IP85"/>
          <cell r="IQ85"/>
          <cell r="IR85"/>
          <cell r="IS85"/>
          <cell r="IT85"/>
          <cell r="IU85"/>
          <cell r="IV85"/>
          <cell r="IW85"/>
          <cell r="IX85"/>
          <cell r="IY85"/>
          <cell r="IZ85"/>
          <cell r="JA85"/>
          <cell r="JB85"/>
          <cell r="JC85"/>
          <cell r="JD85"/>
          <cell r="JE85"/>
          <cell r="JF85"/>
          <cell r="JG85"/>
          <cell r="JH85"/>
          <cell r="JI85"/>
          <cell r="JJ85"/>
          <cell r="JK85"/>
          <cell r="JL85"/>
          <cell r="JM85"/>
          <cell r="JN85"/>
          <cell r="JO85"/>
          <cell r="JP85"/>
          <cell r="JQ85"/>
          <cell r="JR85"/>
          <cell r="JS85"/>
          <cell r="JT85"/>
          <cell r="JU85"/>
          <cell r="JV85"/>
          <cell r="JW85"/>
          <cell r="JX85"/>
          <cell r="JY85"/>
          <cell r="JZ85"/>
          <cell r="KA85"/>
          <cell r="KB85"/>
          <cell r="KC85"/>
          <cell r="KD85"/>
          <cell r="KE85"/>
          <cell r="KF85"/>
          <cell r="KG85"/>
          <cell r="KH85"/>
          <cell r="KI85"/>
          <cell r="KJ85"/>
          <cell r="KK85"/>
          <cell r="KL85"/>
          <cell r="KM85"/>
          <cell r="KN85"/>
          <cell r="KO85"/>
          <cell r="KP85"/>
          <cell r="KQ85"/>
          <cell r="KR85"/>
          <cell r="KS85"/>
          <cell r="KT85"/>
          <cell r="KU85"/>
          <cell r="KV85"/>
          <cell r="KW85"/>
          <cell r="KX85"/>
          <cell r="KY85"/>
          <cell r="KZ85"/>
          <cell r="LA85"/>
          <cell r="LB85"/>
          <cell r="LC85"/>
          <cell r="LD85"/>
          <cell r="LE85"/>
          <cell r="LF85"/>
          <cell r="LG85"/>
          <cell r="LH85"/>
          <cell r="LI85"/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/>
          <cell r="EU86"/>
          <cell r="EV86"/>
          <cell r="EW86"/>
          <cell r="EX86"/>
          <cell r="EY86"/>
          <cell r="EZ86"/>
          <cell r="FA86"/>
          <cell r="FB86"/>
          <cell r="FC86"/>
          <cell r="FD86"/>
          <cell r="FE86"/>
          <cell r="FF86"/>
          <cell r="FG86"/>
          <cell r="FH86"/>
          <cell r="FI86"/>
          <cell r="FJ86"/>
          <cell r="FK86"/>
          <cell r="FL86"/>
          <cell r="FM86"/>
          <cell r="FN86"/>
          <cell r="FO86"/>
          <cell r="FP86"/>
          <cell r="FQ86"/>
          <cell r="FR86"/>
          <cell r="FS86"/>
          <cell r="FT86"/>
          <cell r="FU86"/>
          <cell r="FV86"/>
          <cell r="FW86"/>
          <cell r="FX86"/>
          <cell r="FY86"/>
          <cell r="FZ86"/>
          <cell r="GA86"/>
          <cell r="GB86"/>
          <cell r="GC86"/>
          <cell r="GD86"/>
          <cell r="GE86"/>
          <cell r="GF86"/>
          <cell r="GG86"/>
          <cell r="GH86"/>
          <cell r="GI86"/>
          <cell r="GJ86"/>
          <cell r="GK86"/>
          <cell r="GL86"/>
          <cell r="GM86"/>
          <cell r="GN86"/>
          <cell r="GO86"/>
          <cell r="GP86"/>
          <cell r="GQ86"/>
          <cell r="GR86"/>
          <cell r="GS86"/>
          <cell r="GT86"/>
          <cell r="GU86"/>
          <cell r="GV86"/>
          <cell r="GW86"/>
          <cell r="GX86"/>
          <cell r="GY86"/>
          <cell r="GZ86"/>
          <cell r="HA86"/>
          <cell r="HB86"/>
          <cell r="HC86"/>
          <cell r="HD86"/>
          <cell r="HE86"/>
          <cell r="HF86"/>
          <cell r="HG86"/>
          <cell r="HH86"/>
          <cell r="HI86"/>
          <cell r="HJ86"/>
          <cell r="HK86"/>
          <cell r="HL86"/>
          <cell r="HM86"/>
          <cell r="HN86"/>
          <cell r="HO86"/>
          <cell r="HP86"/>
          <cell r="HQ86"/>
          <cell r="HR86"/>
          <cell r="HS86"/>
          <cell r="HT86"/>
          <cell r="HU86"/>
          <cell r="HV86"/>
          <cell r="HW86"/>
          <cell r="HX86"/>
          <cell r="HY86"/>
          <cell r="HZ86"/>
          <cell r="IA86"/>
          <cell r="IB86"/>
          <cell r="IC86"/>
          <cell r="ID86"/>
          <cell r="IE86"/>
          <cell r="IF86"/>
          <cell r="IG86"/>
          <cell r="IH86"/>
          <cell r="II86"/>
          <cell r="IJ86"/>
          <cell r="IK86"/>
          <cell r="IL86"/>
          <cell r="IM86"/>
          <cell r="IN86"/>
          <cell r="IO86"/>
          <cell r="IP86"/>
          <cell r="IQ86"/>
          <cell r="IR86"/>
          <cell r="IS86"/>
          <cell r="IT86"/>
          <cell r="IU86"/>
          <cell r="IV86"/>
          <cell r="IW86"/>
          <cell r="IX86"/>
          <cell r="IY86"/>
          <cell r="IZ86"/>
          <cell r="JA86"/>
          <cell r="JB86"/>
          <cell r="JC86"/>
          <cell r="JD86"/>
          <cell r="JE86"/>
          <cell r="JF86"/>
          <cell r="JG86"/>
          <cell r="JH86"/>
          <cell r="JI86"/>
          <cell r="JJ86"/>
          <cell r="JK86"/>
          <cell r="JL86"/>
          <cell r="JM86"/>
          <cell r="JN86"/>
          <cell r="JO86"/>
          <cell r="JP86"/>
          <cell r="JQ86"/>
          <cell r="JR86"/>
          <cell r="JS86"/>
          <cell r="JT86"/>
          <cell r="JU86"/>
          <cell r="JV86"/>
          <cell r="JW86"/>
          <cell r="JX86"/>
          <cell r="JY86"/>
          <cell r="JZ86"/>
          <cell r="KA86"/>
          <cell r="KB86"/>
          <cell r="KC86"/>
          <cell r="KD86"/>
          <cell r="KE86"/>
          <cell r="KF86"/>
          <cell r="KG86"/>
          <cell r="KH86"/>
          <cell r="KI86"/>
          <cell r="KJ86"/>
          <cell r="KK86"/>
          <cell r="KL86"/>
          <cell r="KM86"/>
          <cell r="KN86"/>
          <cell r="KO86"/>
          <cell r="KP86"/>
          <cell r="KQ86"/>
          <cell r="KR86"/>
          <cell r="KS86"/>
          <cell r="KT86"/>
          <cell r="KU86"/>
          <cell r="KV86"/>
          <cell r="KW86"/>
          <cell r="KX86"/>
          <cell r="KY86"/>
          <cell r="KZ86"/>
          <cell r="LA86"/>
          <cell r="LB86"/>
          <cell r="LC86"/>
          <cell r="LD86"/>
          <cell r="LE86"/>
          <cell r="LF86"/>
          <cell r="LG86"/>
          <cell r="LH86"/>
          <cell r="LI86"/>
        </row>
        <row r="87">
          <cell r="D87">
            <v>4151</v>
          </cell>
          <cell r="E87" t="str">
            <v>Tekuće održavanje javne infrastrukture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/>
          <cell r="ED87"/>
          <cell r="EE87"/>
          <cell r="EF87"/>
          <cell r="EG87"/>
          <cell r="EH87"/>
          <cell r="EI87"/>
          <cell r="EJ87"/>
          <cell r="EK87"/>
          <cell r="EL87"/>
          <cell r="EM87"/>
          <cell r="EN87"/>
          <cell r="EO87"/>
          <cell r="EP87"/>
          <cell r="EQ87"/>
          <cell r="ER87"/>
          <cell r="ES87"/>
          <cell r="ET87"/>
          <cell r="EU87"/>
          <cell r="EV87"/>
          <cell r="EW87"/>
          <cell r="EX87"/>
          <cell r="EY87"/>
          <cell r="EZ87"/>
          <cell r="FA87"/>
          <cell r="FB87"/>
          <cell r="FC87"/>
          <cell r="FD87"/>
          <cell r="FE87"/>
          <cell r="FF87"/>
          <cell r="FG87"/>
          <cell r="FH87"/>
          <cell r="FI87"/>
          <cell r="FJ87"/>
          <cell r="FK87"/>
          <cell r="FL87"/>
          <cell r="FM87"/>
          <cell r="FN87"/>
          <cell r="FO87"/>
          <cell r="FP87"/>
          <cell r="FQ87"/>
          <cell r="FR87"/>
          <cell r="FS87"/>
          <cell r="FT87"/>
          <cell r="FU87"/>
          <cell r="FV87"/>
          <cell r="FW87"/>
          <cell r="FX87"/>
          <cell r="FY87"/>
          <cell r="FZ87"/>
          <cell r="GA87"/>
          <cell r="GB87"/>
          <cell r="GC87"/>
          <cell r="GD87"/>
          <cell r="GE87"/>
          <cell r="GF87"/>
          <cell r="GG87"/>
          <cell r="GH87"/>
          <cell r="GI87"/>
          <cell r="GJ87"/>
          <cell r="GK87"/>
          <cell r="GL87"/>
          <cell r="GM87"/>
          <cell r="GN87"/>
          <cell r="GO87"/>
          <cell r="GP87"/>
          <cell r="GQ87"/>
          <cell r="GR87"/>
          <cell r="GS87"/>
          <cell r="GT87"/>
          <cell r="GU87"/>
          <cell r="GV87"/>
          <cell r="GW87"/>
          <cell r="GX87"/>
          <cell r="GY87"/>
          <cell r="GZ87"/>
          <cell r="HA87"/>
          <cell r="HB87"/>
          <cell r="HC87"/>
          <cell r="HD87"/>
          <cell r="HE87"/>
          <cell r="HF87"/>
          <cell r="HG87"/>
          <cell r="HH87"/>
          <cell r="HI87"/>
          <cell r="HJ87"/>
          <cell r="HK87"/>
          <cell r="HL87"/>
          <cell r="HM87"/>
          <cell r="HN87"/>
          <cell r="HO87"/>
          <cell r="HP87"/>
          <cell r="HQ87"/>
          <cell r="HR87"/>
          <cell r="HS87"/>
          <cell r="HT87"/>
          <cell r="HU87"/>
          <cell r="HV87"/>
          <cell r="HW87"/>
          <cell r="HX87"/>
          <cell r="HY87"/>
          <cell r="HZ87"/>
          <cell r="IA87"/>
          <cell r="IB87"/>
          <cell r="IC87"/>
          <cell r="ID87"/>
          <cell r="IE87"/>
          <cell r="IF87"/>
          <cell r="IG87"/>
          <cell r="IH87"/>
          <cell r="II87"/>
          <cell r="IJ87"/>
          <cell r="IK87"/>
          <cell r="IL87"/>
          <cell r="IM87"/>
          <cell r="IN87"/>
          <cell r="IO87"/>
          <cell r="IP87"/>
          <cell r="IQ87"/>
          <cell r="IR87"/>
          <cell r="IS87"/>
          <cell r="IT87"/>
          <cell r="IU87"/>
          <cell r="IV87"/>
          <cell r="IW87"/>
          <cell r="IX87"/>
          <cell r="IY87"/>
          <cell r="IZ87"/>
          <cell r="JA87"/>
          <cell r="JB87"/>
          <cell r="JC87"/>
          <cell r="JD87"/>
          <cell r="JE87"/>
          <cell r="JF87"/>
          <cell r="JG87"/>
          <cell r="JH87"/>
          <cell r="JI87"/>
          <cell r="JJ87"/>
          <cell r="JK87"/>
          <cell r="JL87"/>
          <cell r="JM87"/>
          <cell r="JN87"/>
          <cell r="JO87"/>
          <cell r="JP87"/>
          <cell r="JQ87"/>
          <cell r="JR87"/>
          <cell r="JS87"/>
          <cell r="JT87"/>
          <cell r="JU87"/>
          <cell r="JV87"/>
          <cell r="JW87"/>
          <cell r="JX87"/>
          <cell r="JY87"/>
          <cell r="JZ87"/>
          <cell r="KA87"/>
          <cell r="KB87"/>
          <cell r="KC87"/>
          <cell r="KD87"/>
          <cell r="KE87"/>
          <cell r="KF87"/>
          <cell r="KG87"/>
          <cell r="KH87"/>
          <cell r="KI87"/>
          <cell r="KJ87"/>
          <cell r="KK87"/>
          <cell r="KL87"/>
          <cell r="KM87"/>
          <cell r="KN87"/>
          <cell r="KO87"/>
          <cell r="KP87"/>
          <cell r="KQ87"/>
          <cell r="KR87"/>
          <cell r="KS87"/>
          <cell r="KT87"/>
          <cell r="KU87"/>
          <cell r="KV87"/>
          <cell r="KW87"/>
          <cell r="KX87"/>
          <cell r="KY87"/>
          <cell r="KZ87"/>
          <cell r="LA87"/>
          <cell r="LB87"/>
          <cell r="LC87"/>
          <cell r="LD87"/>
          <cell r="LE87"/>
          <cell r="LF87"/>
          <cell r="LG87"/>
          <cell r="LH87"/>
          <cell r="LI87"/>
        </row>
        <row r="88">
          <cell r="D88">
            <v>4152</v>
          </cell>
          <cell r="E88" t="str">
            <v>Tekuće održavanje građevinskih objekata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/>
          <cell r="ED88"/>
          <cell r="EE88"/>
          <cell r="EF88"/>
          <cell r="EG88"/>
          <cell r="EH88"/>
          <cell r="EI88"/>
          <cell r="EJ88"/>
          <cell r="EK88"/>
          <cell r="EL88"/>
          <cell r="EM88"/>
          <cell r="EN88"/>
          <cell r="EO88"/>
          <cell r="EP88"/>
          <cell r="EQ88"/>
          <cell r="ER88"/>
          <cell r="ES88"/>
          <cell r="ET88"/>
          <cell r="EU88"/>
          <cell r="EV88"/>
          <cell r="EW88"/>
          <cell r="EX88"/>
          <cell r="EY88"/>
          <cell r="EZ88"/>
          <cell r="FA88"/>
          <cell r="FB88"/>
          <cell r="FC88"/>
          <cell r="FD88"/>
          <cell r="FE88"/>
          <cell r="FF88"/>
          <cell r="FG88"/>
          <cell r="FH88"/>
          <cell r="FI88"/>
          <cell r="FJ88"/>
          <cell r="FK88"/>
          <cell r="FL88"/>
          <cell r="FM88"/>
          <cell r="FN88"/>
          <cell r="FO88"/>
          <cell r="FP88"/>
          <cell r="FQ88"/>
          <cell r="FR88"/>
          <cell r="FS88"/>
          <cell r="FT88"/>
          <cell r="FU88"/>
          <cell r="FV88"/>
          <cell r="FW88"/>
          <cell r="FX88"/>
          <cell r="FY88"/>
          <cell r="FZ88"/>
          <cell r="GA88"/>
          <cell r="GB88"/>
          <cell r="GC88"/>
          <cell r="GD88"/>
          <cell r="GE88"/>
          <cell r="GF88"/>
          <cell r="GG88"/>
          <cell r="GH88"/>
          <cell r="GI88"/>
          <cell r="GJ88"/>
          <cell r="GK88"/>
          <cell r="GL88"/>
          <cell r="GM88"/>
          <cell r="GN88"/>
          <cell r="GO88"/>
          <cell r="GP88"/>
          <cell r="GQ88"/>
          <cell r="GR88"/>
          <cell r="GS88"/>
          <cell r="GT88"/>
          <cell r="GU88"/>
          <cell r="GV88"/>
          <cell r="GW88"/>
          <cell r="GX88"/>
          <cell r="GY88"/>
          <cell r="GZ88"/>
          <cell r="HA88"/>
          <cell r="HB88"/>
          <cell r="HC88"/>
          <cell r="HD88"/>
          <cell r="HE88"/>
          <cell r="HF88"/>
          <cell r="HG88"/>
          <cell r="HH88"/>
          <cell r="HI88"/>
          <cell r="HJ88"/>
          <cell r="HK88"/>
          <cell r="HL88"/>
          <cell r="HM88"/>
          <cell r="HN88"/>
          <cell r="HO88"/>
          <cell r="HP88"/>
          <cell r="HQ88"/>
          <cell r="HR88"/>
          <cell r="HS88"/>
          <cell r="HT88"/>
          <cell r="HU88"/>
          <cell r="HV88"/>
          <cell r="HW88"/>
          <cell r="HX88"/>
          <cell r="HY88"/>
          <cell r="HZ88"/>
          <cell r="IA88"/>
          <cell r="IB88"/>
          <cell r="IC88"/>
          <cell r="ID88"/>
          <cell r="IE88"/>
          <cell r="IF88"/>
          <cell r="IG88"/>
          <cell r="IH88"/>
          <cell r="II88"/>
          <cell r="IJ88"/>
          <cell r="IK88"/>
          <cell r="IL88"/>
          <cell r="IM88"/>
          <cell r="IN88"/>
          <cell r="IO88"/>
          <cell r="IP88"/>
          <cell r="IQ88"/>
          <cell r="IR88"/>
          <cell r="IS88"/>
          <cell r="IT88"/>
          <cell r="IU88"/>
          <cell r="IV88"/>
          <cell r="IW88"/>
          <cell r="IX88"/>
          <cell r="IY88"/>
          <cell r="IZ88"/>
          <cell r="JA88"/>
          <cell r="JB88"/>
          <cell r="JC88"/>
          <cell r="JD88"/>
          <cell r="JE88"/>
          <cell r="JF88"/>
          <cell r="JG88"/>
          <cell r="JH88"/>
          <cell r="JI88"/>
          <cell r="JJ88"/>
          <cell r="JK88"/>
          <cell r="JL88"/>
          <cell r="JM88"/>
          <cell r="JN88"/>
          <cell r="JO88"/>
          <cell r="JP88"/>
          <cell r="JQ88"/>
          <cell r="JR88"/>
          <cell r="JS88"/>
          <cell r="JT88"/>
          <cell r="JU88"/>
          <cell r="JV88"/>
          <cell r="JW88"/>
          <cell r="JX88"/>
          <cell r="JY88"/>
          <cell r="JZ88"/>
          <cell r="KA88"/>
          <cell r="KB88"/>
          <cell r="KC88"/>
          <cell r="KD88"/>
          <cell r="KE88"/>
          <cell r="KF88"/>
          <cell r="KG88"/>
          <cell r="KH88"/>
          <cell r="KI88"/>
          <cell r="KJ88"/>
          <cell r="KK88"/>
          <cell r="KL88"/>
          <cell r="KM88"/>
          <cell r="KN88"/>
          <cell r="KO88"/>
          <cell r="KP88"/>
          <cell r="KQ88"/>
          <cell r="KR88"/>
          <cell r="KS88"/>
          <cell r="KT88"/>
          <cell r="KU88"/>
          <cell r="KV88"/>
          <cell r="KW88"/>
          <cell r="KX88"/>
          <cell r="KY88"/>
          <cell r="KZ88"/>
          <cell r="LA88"/>
          <cell r="LB88"/>
          <cell r="LC88"/>
          <cell r="LD88"/>
          <cell r="LE88"/>
          <cell r="LF88"/>
          <cell r="LG88"/>
          <cell r="LH88"/>
          <cell r="LI88"/>
        </row>
        <row r="89">
          <cell r="D89">
            <v>4153</v>
          </cell>
          <cell r="E89" t="str">
            <v>Tekuće održavanje opreme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/>
          <cell r="ED89"/>
          <cell r="EE89"/>
          <cell r="EF89"/>
          <cell r="EG89"/>
          <cell r="EH89"/>
          <cell r="EI89"/>
          <cell r="EJ89"/>
          <cell r="EK89"/>
          <cell r="EL89"/>
          <cell r="EM89"/>
          <cell r="EN89"/>
          <cell r="EO89"/>
          <cell r="EP89"/>
          <cell r="EQ89"/>
          <cell r="ER89"/>
          <cell r="ES89"/>
          <cell r="ET89"/>
          <cell r="EU89"/>
          <cell r="EV89"/>
          <cell r="EW89"/>
          <cell r="EX89"/>
          <cell r="EY89"/>
          <cell r="EZ89"/>
          <cell r="FA89"/>
          <cell r="FB89"/>
          <cell r="FC89"/>
          <cell r="FD89"/>
          <cell r="FE89"/>
          <cell r="FF89"/>
          <cell r="FG89"/>
          <cell r="FH89"/>
          <cell r="FI89"/>
          <cell r="FJ89"/>
          <cell r="FK89"/>
          <cell r="FL89"/>
          <cell r="FM89"/>
          <cell r="FN89"/>
          <cell r="FO89"/>
          <cell r="FP89"/>
          <cell r="FQ89"/>
          <cell r="FR89"/>
          <cell r="FS89"/>
          <cell r="FT89"/>
          <cell r="FU89"/>
          <cell r="FV89"/>
          <cell r="FW89"/>
          <cell r="FX89"/>
          <cell r="FY89"/>
          <cell r="FZ89"/>
          <cell r="GA89"/>
          <cell r="GB89"/>
          <cell r="GC89"/>
          <cell r="GD89"/>
          <cell r="GE89"/>
          <cell r="GF89"/>
          <cell r="GG89"/>
          <cell r="GH89"/>
          <cell r="GI89"/>
          <cell r="GJ89"/>
          <cell r="GK89"/>
          <cell r="GL89"/>
          <cell r="GM89"/>
          <cell r="GN89"/>
          <cell r="GO89"/>
          <cell r="GP89"/>
          <cell r="GQ89"/>
          <cell r="GR89"/>
          <cell r="GS89"/>
          <cell r="GT89"/>
          <cell r="GU89"/>
          <cell r="GV89"/>
          <cell r="GW89"/>
          <cell r="GX89"/>
          <cell r="GY89"/>
          <cell r="GZ89"/>
          <cell r="HA89"/>
          <cell r="HB89"/>
          <cell r="HC89"/>
          <cell r="HD89"/>
          <cell r="HE89"/>
          <cell r="HF89"/>
          <cell r="HG89"/>
          <cell r="HH89"/>
          <cell r="HI89"/>
          <cell r="HJ89"/>
          <cell r="HK89"/>
          <cell r="HL89"/>
          <cell r="HM89"/>
          <cell r="HN89"/>
          <cell r="HO89"/>
          <cell r="HP89"/>
          <cell r="HQ89"/>
          <cell r="HR89"/>
          <cell r="HS89"/>
          <cell r="HT89"/>
          <cell r="HU89"/>
          <cell r="HV89"/>
          <cell r="HW89"/>
          <cell r="HX89"/>
          <cell r="HY89"/>
          <cell r="HZ89"/>
          <cell r="IA89"/>
          <cell r="IB89"/>
          <cell r="IC89"/>
          <cell r="ID89"/>
          <cell r="IE89"/>
          <cell r="IF89"/>
          <cell r="IG89"/>
          <cell r="IH89"/>
          <cell r="II89"/>
          <cell r="IJ89"/>
          <cell r="IK89"/>
          <cell r="IL89"/>
          <cell r="IM89"/>
          <cell r="IN89"/>
          <cell r="IO89"/>
          <cell r="IP89"/>
          <cell r="IQ89"/>
          <cell r="IR89"/>
          <cell r="IS89"/>
          <cell r="IT89"/>
          <cell r="IU89"/>
          <cell r="IV89"/>
          <cell r="IW89"/>
          <cell r="IX89"/>
          <cell r="IY89"/>
          <cell r="IZ89"/>
          <cell r="JA89"/>
          <cell r="JB89"/>
          <cell r="JC89"/>
          <cell r="JD89"/>
          <cell r="JE89"/>
          <cell r="JF89"/>
          <cell r="JG89"/>
          <cell r="JH89"/>
          <cell r="JI89"/>
          <cell r="JJ89"/>
          <cell r="JK89"/>
          <cell r="JL89"/>
          <cell r="JM89"/>
          <cell r="JN89"/>
          <cell r="JO89"/>
          <cell r="JP89"/>
          <cell r="JQ89"/>
          <cell r="JR89"/>
          <cell r="JS89"/>
          <cell r="JT89"/>
          <cell r="JU89"/>
          <cell r="JV89"/>
          <cell r="JW89"/>
          <cell r="JX89"/>
          <cell r="JY89"/>
          <cell r="JZ89"/>
          <cell r="KA89"/>
          <cell r="KB89"/>
          <cell r="KC89"/>
          <cell r="KD89"/>
          <cell r="KE89"/>
          <cell r="KF89"/>
          <cell r="KG89"/>
          <cell r="KH89"/>
          <cell r="KI89"/>
          <cell r="KJ89"/>
          <cell r="KK89"/>
          <cell r="KL89"/>
          <cell r="KM89"/>
          <cell r="KN89"/>
          <cell r="KO89"/>
          <cell r="KP89"/>
          <cell r="KQ89"/>
          <cell r="KR89"/>
          <cell r="KS89"/>
          <cell r="KT89"/>
          <cell r="KU89"/>
          <cell r="KV89"/>
          <cell r="KW89"/>
          <cell r="KX89"/>
          <cell r="KY89"/>
          <cell r="KZ89"/>
          <cell r="LA89"/>
          <cell r="LB89"/>
          <cell r="LC89"/>
          <cell r="LD89"/>
          <cell r="LE89"/>
          <cell r="LF89"/>
          <cell r="LG89"/>
          <cell r="LH89"/>
          <cell r="LI89"/>
        </row>
        <row r="90">
          <cell r="C90">
            <v>416</v>
          </cell>
          <cell r="D90">
            <v>416</v>
          </cell>
          <cell r="E90" t="str">
            <v>Kamate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J90"/>
          <cell r="FK90"/>
          <cell r="FL90"/>
          <cell r="FM90"/>
          <cell r="FN90"/>
          <cell r="FO90"/>
          <cell r="FP90"/>
          <cell r="FQ90"/>
          <cell r="FR90"/>
          <cell r="FS90"/>
          <cell r="FT90"/>
          <cell r="FU90"/>
          <cell r="FV90"/>
          <cell r="FW90"/>
          <cell r="FX90"/>
          <cell r="FY90"/>
          <cell r="FZ90"/>
          <cell r="GA90"/>
          <cell r="GB90"/>
          <cell r="GC90"/>
          <cell r="GD90"/>
          <cell r="GE90"/>
          <cell r="GF90"/>
          <cell r="GG90"/>
          <cell r="GH90"/>
          <cell r="GI90"/>
          <cell r="GJ90"/>
          <cell r="GK90"/>
          <cell r="GL90"/>
          <cell r="GM90"/>
          <cell r="GN90"/>
          <cell r="GO90"/>
          <cell r="GP90"/>
          <cell r="GQ90"/>
          <cell r="GR90"/>
          <cell r="GS90"/>
          <cell r="GT90"/>
          <cell r="GU90"/>
          <cell r="GV90"/>
          <cell r="GW90"/>
          <cell r="GX90"/>
          <cell r="GY90"/>
          <cell r="GZ90"/>
          <cell r="HA90"/>
          <cell r="HB90"/>
          <cell r="HC90"/>
          <cell r="HD90"/>
          <cell r="HE90"/>
          <cell r="HF90"/>
          <cell r="HG90"/>
          <cell r="HH90"/>
          <cell r="HI90"/>
          <cell r="HJ90"/>
          <cell r="HK90"/>
          <cell r="HL90"/>
          <cell r="HM90"/>
          <cell r="HN90"/>
          <cell r="HO90"/>
          <cell r="HP90"/>
          <cell r="HQ90"/>
          <cell r="HR90"/>
          <cell r="HS90"/>
          <cell r="HT90"/>
          <cell r="HU90"/>
          <cell r="HV90"/>
          <cell r="HW90"/>
          <cell r="HX90"/>
          <cell r="HY90"/>
          <cell r="HZ90"/>
          <cell r="IA90"/>
          <cell r="IB90"/>
          <cell r="IC90"/>
          <cell r="ID90"/>
          <cell r="IE90"/>
          <cell r="IF90"/>
          <cell r="IG90"/>
          <cell r="IH90"/>
          <cell r="II90"/>
          <cell r="IJ90"/>
          <cell r="IK90"/>
          <cell r="IL90"/>
          <cell r="IM90"/>
          <cell r="IN90"/>
          <cell r="IO90"/>
          <cell r="IP90"/>
          <cell r="IQ90"/>
          <cell r="IR90"/>
          <cell r="IS90"/>
          <cell r="IT90"/>
          <cell r="IU90"/>
          <cell r="IV90"/>
          <cell r="IW90"/>
          <cell r="IX90"/>
          <cell r="IY90"/>
          <cell r="IZ90"/>
          <cell r="JA90"/>
          <cell r="JB90"/>
          <cell r="JC90"/>
          <cell r="JD90"/>
          <cell r="JE90"/>
          <cell r="JF90"/>
          <cell r="JG90"/>
          <cell r="JH90"/>
          <cell r="JI90"/>
          <cell r="JJ90"/>
          <cell r="JK90"/>
          <cell r="JL90"/>
          <cell r="JM90"/>
          <cell r="JN90"/>
          <cell r="JO90"/>
          <cell r="JP90"/>
          <cell r="JQ90"/>
          <cell r="JR90"/>
          <cell r="JS90"/>
          <cell r="JT90"/>
          <cell r="JU90"/>
          <cell r="JV90"/>
          <cell r="JW90"/>
          <cell r="JX90"/>
          <cell r="JY90"/>
          <cell r="JZ90"/>
          <cell r="KA90"/>
          <cell r="KB90"/>
          <cell r="KC90"/>
          <cell r="KD90"/>
          <cell r="KE90"/>
          <cell r="KF90"/>
          <cell r="KG90"/>
          <cell r="KH90"/>
          <cell r="KI90"/>
          <cell r="KJ90"/>
          <cell r="KK90"/>
          <cell r="KL90"/>
          <cell r="KM90"/>
          <cell r="KN90"/>
          <cell r="KO90"/>
          <cell r="KP90"/>
          <cell r="KQ90"/>
          <cell r="KR90"/>
          <cell r="KS90"/>
          <cell r="KT90"/>
          <cell r="KU90"/>
          <cell r="KV90"/>
          <cell r="KW90"/>
          <cell r="KX90"/>
          <cell r="KY90"/>
          <cell r="KZ90"/>
          <cell r="LA90"/>
          <cell r="LB90"/>
          <cell r="LC90"/>
          <cell r="LD90"/>
          <cell r="LE90"/>
          <cell r="LF90"/>
          <cell r="LG90"/>
          <cell r="LH90"/>
          <cell r="LI90"/>
        </row>
        <row r="91">
          <cell r="D91">
            <v>4161</v>
          </cell>
          <cell r="E91" t="str">
            <v>Kamate rezidentima</v>
          </cell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  <cell r="GV91"/>
          <cell r="GW91"/>
          <cell r="GX91"/>
          <cell r="GY91"/>
          <cell r="GZ91"/>
          <cell r="HA91"/>
          <cell r="HB91"/>
          <cell r="HC91"/>
          <cell r="HD91"/>
          <cell r="HE91"/>
          <cell r="HF91"/>
          <cell r="HG91"/>
          <cell r="HH91"/>
          <cell r="HI91"/>
          <cell r="HJ91"/>
          <cell r="HK91"/>
          <cell r="HL91"/>
          <cell r="HM91"/>
          <cell r="HN91"/>
          <cell r="HO91"/>
          <cell r="HP91"/>
          <cell r="HQ91"/>
          <cell r="HR91"/>
          <cell r="HS91"/>
          <cell r="HT91"/>
          <cell r="HU91"/>
          <cell r="HV91"/>
          <cell r="HW91"/>
          <cell r="HX91"/>
          <cell r="HY91"/>
          <cell r="HZ91"/>
          <cell r="IA91"/>
          <cell r="IB91"/>
          <cell r="IC91"/>
          <cell r="ID91"/>
          <cell r="IE91"/>
          <cell r="IF91"/>
          <cell r="IG91"/>
          <cell r="IH91"/>
          <cell r="II91"/>
          <cell r="IJ91"/>
          <cell r="IK91"/>
          <cell r="IL91"/>
          <cell r="IM91"/>
          <cell r="IN91"/>
          <cell r="IO91"/>
          <cell r="IP91"/>
          <cell r="IQ91"/>
          <cell r="IR91"/>
          <cell r="IS91"/>
          <cell r="IT91"/>
          <cell r="IU91"/>
          <cell r="IV91"/>
          <cell r="IW91"/>
          <cell r="IX91"/>
          <cell r="IY91"/>
          <cell r="IZ91"/>
          <cell r="JA91"/>
          <cell r="JB91"/>
          <cell r="JC91"/>
          <cell r="JD91"/>
          <cell r="JE91"/>
          <cell r="JF91"/>
          <cell r="JG91"/>
          <cell r="JH91"/>
          <cell r="JI91"/>
          <cell r="JJ91"/>
          <cell r="JK91"/>
          <cell r="JL91"/>
          <cell r="JM91"/>
          <cell r="JN91"/>
          <cell r="JO91"/>
          <cell r="JP91"/>
          <cell r="JQ91"/>
          <cell r="JR91"/>
          <cell r="JS91"/>
          <cell r="JT91"/>
          <cell r="JU91"/>
          <cell r="JV91"/>
          <cell r="JW91"/>
          <cell r="JX91"/>
          <cell r="JY91"/>
          <cell r="JZ91"/>
          <cell r="KA91"/>
          <cell r="KB91"/>
          <cell r="KC91"/>
          <cell r="KD91"/>
          <cell r="KE91"/>
          <cell r="KF91"/>
          <cell r="KG91"/>
          <cell r="KH91"/>
          <cell r="KI91"/>
          <cell r="KJ91"/>
          <cell r="KK91"/>
          <cell r="KL91"/>
          <cell r="KM91"/>
          <cell r="KN91"/>
          <cell r="KO91"/>
          <cell r="KP91"/>
          <cell r="KQ91"/>
          <cell r="KR91"/>
          <cell r="KS91"/>
          <cell r="KT91"/>
          <cell r="KU91"/>
          <cell r="KV91"/>
          <cell r="KW91"/>
          <cell r="KX91"/>
          <cell r="KY91"/>
          <cell r="KZ91"/>
          <cell r="LA91"/>
          <cell r="LB91"/>
          <cell r="LC91"/>
          <cell r="LD91"/>
          <cell r="LE91"/>
          <cell r="LF91"/>
          <cell r="LG91"/>
          <cell r="LH91"/>
          <cell r="LI91"/>
        </row>
        <row r="92">
          <cell r="D92">
            <v>4162</v>
          </cell>
          <cell r="E92" t="str">
            <v>Kamate nerezidentima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  <cell r="GV92"/>
          <cell r="GW92"/>
          <cell r="GX92"/>
          <cell r="GY92"/>
          <cell r="GZ92"/>
          <cell r="HA92"/>
          <cell r="HB92"/>
          <cell r="HC92"/>
          <cell r="HD92"/>
          <cell r="HE92"/>
          <cell r="HF92"/>
          <cell r="HG92"/>
          <cell r="HH92"/>
          <cell r="HI92"/>
          <cell r="HJ92"/>
          <cell r="HK92"/>
          <cell r="HL92"/>
          <cell r="HM92"/>
          <cell r="HN92"/>
          <cell r="HO92"/>
          <cell r="HP92"/>
          <cell r="HQ92"/>
          <cell r="HR92"/>
          <cell r="HS92"/>
          <cell r="HT92"/>
          <cell r="HU92"/>
          <cell r="HV92"/>
          <cell r="HW92"/>
          <cell r="HX92"/>
          <cell r="HY92"/>
          <cell r="HZ92"/>
          <cell r="IA92"/>
          <cell r="IB92"/>
          <cell r="IC92"/>
          <cell r="ID92"/>
          <cell r="IE92"/>
          <cell r="IF92"/>
          <cell r="IG92"/>
          <cell r="IH92"/>
          <cell r="II92"/>
          <cell r="IJ92"/>
          <cell r="IK92"/>
          <cell r="IL92"/>
          <cell r="IM92"/>
          <cell r="IN92"/>
          <cell r="IO92"/>
          <cell r="IP92"/>
          <cell r="IQ92"/>
          <cell r="IR92"/>
          <cell r="IS92"/>
          <cell r="IT92"/>
          <cell r="IU92"/>
          <cell r="IV92"/>
          <cell r="IW92"/>
          <cell r="IX92"/>
          <cell r="IY92"/>
          <cell r="IZ92"/>
          <cell r="JA92"/>
          <cell r="JB92"/>
          <cell r="JC92"/>
          <cell r="JD92"/>
          <cell r="JE92"/>
          <cell r="JF92"/>
          <cell r="JG92"/>
          <cell r="JH92"/>
          <cell r="JI92"/>
          <cell r="JJ92"/>
          <cell r="JK92"/>
          <cell r="JL92"/>
          <cell r="JM92"/>
          <cell r="JN92"/>
          <cell r="JO92"/>
          <cell r="JP92"/>
          <cell r="JQ92"/>
          <cell r="JR92"/>
          <cell r="JS92"/>
          <cell r="JT92"/>
          <cell r="JU92"/>
          <cell r="JV92"/>
          <cell r="JW92"/>
          <cell r="JX92"/>
          <cell r="JY92"/>
          <cell r="JZ92"/>
          <cell r="KA92"/>
          <cell r="KB92"/>
          <cell r="KC92"/>
          <cell r="KD92"/>
          <cell r="KE92"/>
          <cell r="KF92"/>
          <cell r="KG92"/>
          <cell r="KH92"/>
          <cell r="KI92"/>
          <cell r="KJ92"/>
          <cell r="KK92"/>
          <cell r="KL92"/>
          <cell r="KM92"/>
          <cell r="KN92"/>
          <cell r="KO92"/>
          <cell r="KP92"/>
          <cell r="KQ92"/>
          <cell r="KR92"/>
          <cell r="KS92"/>
          <cell r="KT92"/>
          <cell r="KU92"/>
          <cell r="KV92"/>
          <cell r="KW92"/>
          <cell r="KX92"/>
          <cell r="KY92"/>
          <cell r="KZ92"/>
          <cell r="LA92"/>
          <cell r="LB92"/>
          <cell r="LC92"/>
          <cell r="LD92"/>
          <cell r="LE92"/>
          <cell r="LF92"/>
          <cell r="LG92"/>
          <cell r="LH92"/>
          <cell r="LI92"/>
        </row>
        <row r="93">
          <cell r="C93">
            <v>417</v>
          </cell>
          <cell r="D93">
            <v>417</v>
          </cell>
          <cell r="E93" t="str">
            <v>Renta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/>
          <cell r="EU93"/>
          <cell r="EV93"/>
          <cell r="EW93"/>
          <cell r="EX93"/>
          <cell r="EY93"/>
          <cell r="EZ93"/>
          <cell r="FA93"/>
          <cell r="FB93"/>
          <cell r="FC93"/>
          <cell r="FD93"/>
          <cell r="FE93"/>
          <cell r="FF93"/>
          <cell r="FG93"/>
          <cell r="FH93"/>
          <cell r="FI93"/>
          <cell r="FJ93"/>
          <cell r="FK93"/>
          <cell r="FL93"/>
          <cell r="FM93"/>
          <cell r="FN93"/>
          <cell r="FO93"/>
          <cell r="FP93"/>
          <cell r="FQ93"/>
          <cell r="FR93"/>
          <cell r="FS93"/>
          <cell r="FT93"/>
          <cell r="FU93"/>
          <cell r="FV93"/>
          <cell r="FW93"/>
          <cell r="FX93"/>
          <cell r="FY93"/>
          <cell r="FZ93"/>
          <cell r="GA93"/>
          <cell r="GB93"/>
          <cell r="GC93"/>
          <cell r="GD93"/>
          <cell r="GE93"/>
          <cell r="GF93"/>
          <cell r="GG93"/>
          <cell r="GH93"/>
          <cell r="GI93"/>
          <cell r="GJ93"/>
          <cell r="GK93"/>
          <cell r="GL93"/>
          <cell r="GM93"/>
          <cell r="GN93"/>
          <cell r="GO93"/>
          <cell r="GP93"/>
          <cell r="GQ93"/>
          <cell r="GR93"/>
          <cell r="GS93"/>
          <cell r="GT93"/>
          <cell r="GU93"/>
          <cell r="GV93"/>
          <cell r="GW93"/>
          <cell r="GX93"/>
          <cell r="GY93"/>
          <cell r="GZ93"/>
          <cell r="HA93"/>
          <cell r="HB93"/>
          <cell r="HC93"/>
          <cell r="HD93"/>
          <cell r="HE93"/>
          <cell r="HF93"/>
          <cell r="HG93"/>
          <cell r="HH93"/>
          <cell r="HI93"/>
          <cell r="HJ93"/>
          <cell r="HK93"/>
          <cell r="HL93"/>
          <cell r="HM93"/>
          <cell r="HN93"/>
          <cell r="HO93"/>
          <cell r="HP93"/>
          <cell r="HQ93"/>
          <cell r="HR93"/>
          <cell r="HS93"/>
          <cell r="HT93"/>
          <cell r="HU93"/>
          <cell r="HV93"/>
          <cell r="HW93"/>
          <cell r="HX93"/>
          <cell r="HY93"/>
          <cell r="HZ93"/>
          <cell r="IA93"/>
          <cell r="IB93"/>
          <cell r="IC93"/>
          <cell r="ID93"/>
          <cell r="IE93"/>
          <cell r="IF93"/>
          <cell r="IG93"/>
          <cell r="IH93"/>
          <cell r="II93"/>
          <cell r="IJ93"/>
          <cell r="IK93"/>
          <cell r="IL93"/>
          <cell r="IM93"/>
          <cell r="IN93"/>
          <cell r="IO93"/>
          <cell r="IP93"/>
          <cell r="IQ93"/>
          <cell r="IR93"/>
          <cell r="IS93"/>
          <cell r="IT93"/>
          <cell r="IU93"/>
          <cell r="IV93"/>
          <cell r="IW93"/>
          <cell r="IX93"/>
          <cell r="IY93"/>
          <cell r="IZ93"/>
          <cell r="JA93"/>
          <cell r="JB93"/>
          <cell r="JC93"/>
          <cell r="JD93"/>
          <cell r="JE93"/>
          <cell r="JF93"/>
          <cell r="JG93"/>
          <cell r="JH93"/>
          <cell r="JI93"/>
          <cell r="JJ93"/>
          <cell r="JK93"/>
          <cell r="JL93"/>
          <cell r="JM93"/>
          <cell r="JN93"/>
          <cell r="JO93"/>
          <cell r="JP93"/>
          <cell r="JQ93"/>
          <cell r="JR93"/>
          <cell r="JS93"/>
          <cell r="JT93"/>
          <cell r="JU93"/>
          <cell r="JV93"/>
          <cell r="JW93"/>
          <cell r="JX93"/>
          <cell r="JY93"/>
          <cell r="JZ93"/>
          <cell r="KA93"/>
          <cell r="KB93"/>
          <cell r="KC93"/>
          <cell r="KD93"/>
          <cell r="KE93"/>
          <cell r="KF93"/>
          <cell r="KG93"/>
          <cell r="KH93"/>
          <cell r="KI93"/>
          <cell r="KJ93"/>
          <cell r="KK93"/>
          <cell r="KL93"/>
          <cell r="KM93"/>
          <cell r="KN93"/>
          <cell r="KO93"/>
          <cell r="KP93"/>
          <cell r="KQ93"/>
          <cell r="KR93"/>
          <cell r="KS93"/>
          <cell r="KT93"/>
          <cell r="KU93"/>
          <cell r="KV93"/>
          <cell r="KW93"/>
          <cell r="KX93"/>
          <cell r="KY93"/>
          <cell r="KZ93"/>
          <cell r="LA93"/>
          <cell r="LB93"/>
          <cell r="LC93"/>
          <cell r="LD93"/>
          <cell r="LE93"/>
          <cell r="LF93"/>
          <cell r="LG93"/>
          <cell r="LH93"/>
          <cell r="LI93"/>
        </row>
        <row r="94">
          <cell r="D94">
            <v>4171</v>
          </cell>
          <cell r="E94" t="str">
            <v>Zakup objekata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  <cell r="FN94"/>
          <cell r="FO94"/>
          <cell r="FP94"/>
          <cell r="FQ94"/>
          <cell r="FR94"/>
          <cell r="FS94"/>
          <cell r="FT94"/>
          <cell r="FU94"/>
          <cell r="FV94"/>
          <cell r="FW94"/>
          <cell r="FX94"/>
          <cell r="FY94"/>
          <cell r="FZ94"/>
          <cell r="GA94"/>
          <cell r="GB94"/>
          <cell r="GC94"/>
          <cell r="GD94"/>
          <cell r="GE94"/>
          <cell r="GF94"/>
          <cell r="GG94"/>
          <cell r="GH94"/>
          <cell r="GI94"/>
          <cell r="GJ94"/>
          <cell r="GK94"/>
          <cell r="GL94"/>
          <cell r="GM94"/>
          <cell r="GN94"/>
          <cell r="GO94"/>
          <cell r="GP94"/>
          <cell r="GQ94"/>
          <cell r="GR94"/>
          <cell r="GS94"/>
          <cell r="GT94"/>
          <cell r="GU94"/>
          <cell r="GV94"/>
          <cell r="GW94"/>
          <cell r="GX94"/>
          <cell r="GY94"/>
          <cell r="GZ94"/>
          <cell r="HA94"/>
          <cell r="HB94"/>
          <cell r="HC94"/>
          <cell r="HD94"/>
          <cell r="HE94"/>
          <cell r="HF94"/>
          <cell r="HG94"/>
          <cell r="HH94"/>
          <cell r="HI94"/>
          <cell r="HJ94"/>
          <cell r="HK94"/>
          <cell r="HL94"/>
          <cell r="HM94"/>
          <cell r="HN94"/>
          <cell r="HO94"/>
          <cell r="HP94"/>
          <cell r="HQ94"/>
          <cell r="HR94"/>
          <cell r="HS94"/>
          <cell r="HT94"/>
          <cell r="HU94"/>
          <cell r="HV94"/>
          <cell r="HW94"/>
          <cell r="HX94"/>
          <cell r="HY94"/>
          <cell r="HZ94"/>
          <cell r="IA94"/>
          <cell r="IB94"/>
          <cell r="IC94"/>
          <cell r="ID94"/>
          <cell r="IE94"/>
          <cell r="IF94"/>
          <cell r="IG94"/>
          <cell r="IH94"/>
          <cell r="II94"/>
          <cell r="IJ94"/>
          <cell r="IK94"/>
          <cell r="IL94"/>
          <cell r="IM94"/>
          <cell r="IN94"/>
          <cell r="IO94"/>
          <cell r="IP94"/>
          <cell r="IQ94"/>
          <cell r="IR94"/>
          <cell r="IS94"/>
          <cell r="IT94"/>
          <cell r="IU94"/>
          <cell r="IV94"/>
          <cell r="IW94"/>
          <cell r="IX94"/>
          <cell r="IY94"/>
          <cell r="IZ94"/>
          <cell r="JA94"/>
          <cell r="JB94"/>
          <cell r="JC94"/>
          <cell r="JD94"/>
          <cell r="JE94"/>
          <cell r="JF94"/>
          <cell r="JG94"/>
          <cell r="JH94"/>
          <cell r="JI94"/>
          <cell r="JJ94"/>
          <cell r="JK94"/>
          <cell r="JL94"/>
          <cell r="JM94"/>
          <cell r="JN94"/>
          <cell r="JO94"/>
          <cell r="JP94"/>
          <cell r="JQ94"/>
          <cell r="JR94"/>
          <cell r="JS94"/>
          <cell r="JT94"/>
          <cell r="JU94"/>
          <cell r="JV94"/>
          <cell r="JW94"/>
          <cell r="JX94"/>
          <cell r="JY94"/>
          <cell r="JZ94"/>
          <cell r="KA94"/>
          <cell r="KB94"/>
          <cell r="KC94"/>
          <cell r="KD94"/>
          <cell r="KE94"/>
          <cell r="KF94"/>
          <cell r="KG94"/>
          <cell r="KH94"/>
          <cell r="KI94"/>
          <cell r="KJ94"/>
          <cell r="KK94"/>
          <cell r="KL94"/>
          <cell r="KM94"/>
          <cell r="KN94"/>
          <cell r="KO94"/>
          <cell r="KP94"/>
          <cell r="KQ94"/>
          <cell r="KR94"/>
          <cell r="KS94"/>
          <cell r="KT94"/>
          <cell r="KU94"/>
          <cell r="KV94"/>
          <cell r="KW94"/>
          <cell r="KX94"/>
          <cell r="KY94"/>
          <cell r="KZ94"/>
          <cell r="LA94"/>
          <cell r="LB94"/>
          <cell r="LC94"/>
          <cell r="LD94"/>
          <cell r="LE94"/>
          <cell r="LF94"/>
          <cell r="LG94"/>
          <cell r="LH94"/>
          <cell r="LI94"/>
        </row>
        <row r="95">
          <cell r="D95">
            <v>4172</v>
          </cell>
          <cell r="E95" t="str">
            <v>Zakup opreme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/>
          <cell r="ED95"/>
          <cell r="EE95"/>
          <cell r="EF95"/>
          <cell r="EG95"/>
          <cell r="EH95"/>
          <cell r="EI95"/>
          <cell r="EJ95"/>
          <cell r="EK95"/>
          <cell r="EL95"/>
          <cell r="EM95"/>
          <cell r="EN95"/>
          <cell r="EO95"/>
          <cell r="EP95"/>
          <cell r="EQ95"/>
          <cell r="ER95"/>
          <cell r="ES95"/>
          <cell r="ET95"/>
          <cell r="EU95"/>
          <cell r="EV95"/>
          <cell r="EW95"/>
          <cell r="EX95"/>
          <cell r="EY95"/>
          <cell r="EZ95"/>
          <cell r="FA95"/>
          <cell r="FB95"/>
          <cell r="FC95"/>
          <cell r="FD95"/>
          <cell r="FE95"/>
          <cell r="FF95"/>
          <cell r="FG95"/>
          <cell r="FH95"/>
          <cell r="FI95"/>
          <cell r="FJ95"/>
          <cell r="FK95"/>
          <cell r="FL95"/>
          <cell r="FM95"/>
          <cell r="FN95"/>
          <cell r="FO95"/>
          <cell r="FP95"/>
          <cell r="FQ95"/>
          <cell r="FR95"/>
          <cell r="FS95"/>
          <cell r="FT95"/>
          <cell r="FU95"/>
          <cell r="FV95"/>
          <cell r="FW95"/>
          <cell r="FX95"/>
          <cell r="FY95"/>
          <cell r="FZ95"/>
          <cell r="GA95"/>
          <cell r="GB95"/>
          <cell r="GC95"/>
          <cell r="GD95"/>
          <cell r="GE95"/>
          <cell r="GF95"/>
          <cell r="GG95"/>
          <cell r="GH95"/>
          <cell r="GI95"/>
          <cell r="GJ95"/>
          <cell r="GK95"/>
          <cell r="GL95"/>
          <cell r="GM95"/>
          <cell r="GN95"/>
          <cell r="GO95"/>
          <cell r="GP95"/>
          <cell r="GQ95"/>
          <cell r="GR95"/>
          <cell r="GS95"/>
          <cell r="GT95"/>
          <cell r="GU95"/>
          <cell r="GV95"/>
          <cell r="GW95"/>
          <cell r="GX95"/>
          <cell r="GY95"/>
          <cell r="GZ95"/>
          <cell r="HA95"/>
          <cell r="HB95"/>
          <cell r="HC95"/>
          <cell r="HD95"/>
          <cell r="HE95"/>
          <cell r="HF95"/>
          <cell r="HG95"/>
          <cell r="HH95"/>
          <cell r="HI95"/>
          <cell r="HJ95"/>
          <cell r="HK95"/>
          <cell r="HL95"/>
          <cell r="HM95"/>
          <cell r="HN95"/>
          <cell r="HO95"/>
          <cell r="HP95"/>
          <cell r="HQ95"/>
          <cell r="HR95"/>
          <cell r="HS95"/>
          <cell r="HT95"/>
          <cell r="HU95"/>
          <cell r="HV95"/>
          <cell r="HW95"/>
          <cell r="HX95"/>
          <cell r="HY95"/>
          <cell r="HZ95"/>
          <cell r="IA95"/>
          <cell r="IB95"/>
          <cell r="IC95"/>
          <cell r="ID95"/>
          <cell r="IE95"/>
          <cell r="IF95"/>
          <cell r="IG95"/>
          <cell r="IH95"/>
          <cell r="II95"/>
          <cell r="IJ95"/>
          <cell r="IK95"/>
          <cell r="IL95"/>
          <cell r="IM95"/>
          <cell r="IN95"/>
          <cell r="IO95"/>
          <cell r="IP95"/>
          <cell r="IQ95"/>
          <cell r="IR95"/>
          <cell r="IS95"/>
          <cell r="IT95"/>
          <cell r="IU95"/>
          <cell r="IV95"/>
          <cell r="IW95"/>
          <cell r="IX95"/>
          <cell r="IY95"/>
          <cell r="IZ95"/>
          <cell r="JA95"/>
          <cell r="JB95"/>
          <cell r="JC95"/>
          <cell r="JD95"/>
          <cell r="JE95"/>
          <cell r="JF95"/>
          <cell r="JG95"/>
          <cell r="JH95"/>
          <cell r="JI95"/>
          <cell r="JJ95"/>
          <cell r="JK95"/>
          <cell r="JL95"/>
          <cell r="JM95"/>
          <cell r="JN95"/>
          <cell r="JO95"/>
          <cell r="JP95"/>
          <cell r="JQ95"/>
          <cell r="JR95"/>
          <cell r="JS95"/>
          <cell r="JT95"/>
          <cell r="JU95"/>
          <cell r="JV95"/>
          <cell r="JW95"/>
          <cell r="JX95"/>
          <cell r="JY95"/>
          <cell r="JZ95"/>
          <cell r="KA95"/>
          <cell r="KB95"/>
          <cell r="KC95"/>
          <cell r="KD95"/>
          <cell r="KE95"/>
          <cell r="KF95"/>
          <cell r="KG95"/>
          <cell r="KH95"/>
          <cell r="KI95"/>
          <cell r="KJ95"/>
          <cell r="KK95"/>
          <cell r="KL95"/>
          <cell r="KM95"/>
          <cell r="KN95"/>
          <cell r="KO95"/>
          <cell r="KP95"/>
          <cell r="KQ95"/>
          <cell r="KR95"/>
          <cell r="KS95"/>
          <cell r="KT95"/>
          <cell r="KU95"/>
          <cell r="KV95"/>
          <cell r="KW95"/>
          <cell r="KX95"/>
          <cell r="KY95"/>
          <cell r="KZ95"/>
          <cell r="LA95"/>
          <cell r="LB95"/>
          <cell r="LC95"/>
          <cell r="LD95"/>
          <cell r="LE95"/>
          <cell r="LF95"/>
          <cell r="LG95"/>
          <cell r="LH95"/>
          <cell r="LI95"/>
        </row>
        <row r="96">
          <cell r="D96">
            <v>4173</v>
          </cell>
          <cell r="E96" t="str">
            <v>Zakup zemljišta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/>
          <cell r="ED96"/>
          <cell r="EE96"/>
          <cell r="EF96"/>
          <cell r="EG96"/>
          <cell r="EH96"/>
          <cell r="EI96"/>
          <cell r="EJ96"/>
          <cell r="EK96"/>
          <cell r="EL96"/>
          <cell r="EM96"/>
          <cell r="EN96"/>
          <cell r="EO96"/>
          <cell r="EP96"/>
          <cell r="EQ96"/>
          <cell r="ER96"/>
          <cell r="ES96"/>
          <cell r="ET96"/>
          <cell r="EU96"/>
          <cell r="EV96"/>
          <cell r="EW96"/>
          <cell r="EX96"/>
          <cell r="EY96"/>
          <cell r="EZ96"/>
          <cell r="FA96"/>
          <cell r="FB96"/>
          <cell r="FC96"/>
          <cell r="FD96"/>
          <cell r="FE96"/>
          <cell r="FF96"/>
          <cell r="FG96"/>
          <cell r="FH96"/>
          <cell r="FI96"/>
          <cell r="FJ96"/>
          <cell r="FK96"/>
          <cell r="FL96"/>
          <cell r="FM96"/>
          <cell r="FN96"/>
          <cell r="FO96"/>
          <cell r="FP96"/>
          <cell r="FQ96"/>
          <cell r="FR96"/>
          <cell r="FS96"/>
          <cell r="FT96"/>
          <cell r="FU96"/>
          <cell r="FV96"/>
          <cell r="FW96"/>
          <cell r="FX96"/>
          <cell r="FY96"/>
          <cell r="FZ96"/>
          <cell r="GA96"/>
          <cell r="GB96"/>
          <cell r="GC96"/>
          <cell r="GD96"/>
          <cell r="GE96"/>
          <cell r="GF96"/>
          <cell r="GG96"/>
          <cell r="GH96"/>
          <cell r="GI96"/>
          <cell r="GJ96"/>
          <cell r="GK96"/>
          <cell r="GL96"/>
          <cell r="GM96"/>
          <cell r="GN96"/>
          <cell r="GO96"/>
          <cell r="GP96"/>
          <cell r="GQ96"/>
          <cell r="GR96"/>
          <cell r="GS96"/>
          <cell r="GT96"/>
          <cell r="GU96"/>
          <cell r="GV96"/>
          <cell r="GW96"/>
          <cell r="GX96"/>
          <cell r="GY96"/>
          <cell r="GZ96"/>
          <cell r="HA96"/>
          <cell r="HB96"/>
          <cell r="HC96"/>
          <cell r="HD96"/>
          <cell r="HE96"/>
          <cell r="HF96"/>
          <cell r="HG96"/>
          <cell r="HH96"/>
          <cell r="HI96"/>
          <cell r="HJ96"/>
          <cell r="HK96"/>
          <cell r="HL96"/>
          <cell r="HM96"/>
          <cell r="HN96"/>
          <cell r="HO96"/>
          <cell r="HP96"/>
          <cell r="HQ96"/>
          <cell r="HR96"/>
          <cell r="HS96"/>
          <cell r="HT96"/>
          <cell r="HU96"/>
          <cell r="HV96"/>
          <cell r="HW96"/>
          <cell r="HX96"/>
          <cell r="HY96"/>
          <cell r="HZ96"/>
          <cell r="IA96"/>
          <cell r="IB96"/>
          <cell r="IC96"/>
          <cell r="ID96"/>
          <cell r="IE96"/>
          <cell r="IF96"/>
          <cell r="IG96"/>
          <cell r="IH96"/>
          <cell r="II96"/>
          <cell r="IJ96"/>
          <cell r="IK96"/>
          <cell r="IL96"/>
          <cell r="IM96"/>
          <cell r="IN96"/>
          <cell r="IO96"/>
          <cell r="IP96"/>
          <cell r="IQ96"/>
          <cell r="IR96"/>
          <cell r="IS96"/>
          <cell r="IT96"/>
          <cell r="IU96"/>
          <cell r="IV96"/>
          <cell r="IW96"/>
          <cell r="IX96"/>
          <cell r="IY96"/>
          <cell r="IZ96"/>
          <cell r="JA96"/>
          <cell r="JB96"/>
          <cell r="JC96"/>
          <cell r="JD96"/>
          <cell r="JE96"/>
          <cell r="JF96"/>
          <cell r="JG96"/>
          <cell r="JH96"/>
          <cell r="JI96"/>
          <cell r="JJ96"/>
          <cell r="JK96"/>
          <cell r="JL96"/>
          <cell r="JM96"/>
          <cell r="JN96"/>
          <cell r="JO96"/>
          <cell r="JP96"/>
          <cell r="JQ96"/>
          <cell r="JR96"/>
          <cell r="JS96"/>
          <cell r="JT96"/>
          <cell r="JU96"/>
          <cell r="JV96"/>
          <cell r="JW96"/>
          <cell r="JX96"/>
          <cell r="JY96"/>
          <cell r="JZ96"/>
          <cell r="KA96"/>
          <cell r="KB96"/>
          <cell r="KC96"/>
          <cell r="KD96"/>
          <cell r="KE96"/>
          <cell r="KF96"/>
          <cell r="KG96"/>
          <cell r="KH96"/>
          <cell r="KI96"/>
          <cell r="KJ96"/>
          <cell r="KK96"/>
          <cell r="KL96"/>
          <cell r="KM96"/>
          <cell r="KN96"/>
          <cell r="KO96"/>
          <cell r="KP96"/>
          <cell r="KQ96"/>
          <cell r="KR96"/>
          <cell r="KS96"/>
          <cell r="KT96"/>
          <cell r="KU96"/>
          <cell r="KV96"/>
          <cell r="KW96"/>
          <cell r="KX96"/>
          <cell r="KY96"/>
          <cell r="KZ96"/>
          <cell r="LA96"/>
          <cell r="LB96"/>
          <cell r="LC96"/>
          <cell r="LD96"/>
          <cell r="LE96"/>
          <cell r="LF96"/>
          <cell r="LG96"/>
          <cell r="LH96"/>
          <cell r="LI96"/>
        </row>
        <row r="97">
          <cell r="C97">
            <v>418</v>
          </cell>
          <cell r="D97">
            <v>418</v>
          </cell>
          <cell r="E97" t="str">
            <v>Subvencije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/>
          <cell r="EU97"/>
          <cell r="EV97"/>
          <cell r="EW97"/>
          <cell r="EX97"/>
          <cell r="EY97"/>
          <cell r="EZ97"/>
          <cell r="FA97"/>
          <cell r="FB97"/>
          <cell r="FC97"/>
          <cell r="FD97"/>
          <cell r="FE97"/>
          <cell r="FF97"/>
          <cell r="FG97"/>
          <cell r="FH97"/>
          <cell r="FI97"/>
          <cell r="FJ97"/>
          <cell r="FK97"/>
          <cell r="FL97"/>
          <cell r="FM97"/>
          <cell r="FN97"/>
          <cell r="FO97"/>
          <cell r="FP97"/>
          <cell r="FQ97"/>
          <cell r="FR97"/>
          <cell r="FS97"/>
          <cell r="FT97"/>
          <cell r="FU97"/>
          <cell r="FV97"/>
          <cell r="FW97"/>
          <cell r="FX97"/>
          <cell r="FY97"/>
          <cell r="FZ97"/>
          <cell r="GA97"/>
          <cell r="GB97"/>
          <cell r="GC97"/>
          <cell r="GD97"/>
          <cell r="GE97"/>
          <cell r="GF97"/>
          <cell r="GG97"/>
          <cell r="GH97"/>
          <cell r="GI97"/>
          <cell r="GJ97"/>
          <cell r="GK97"/>
          <cell r="GL97"/>
          <cell r="GM97"/>
          <cell r="GN97"/>
          <cell r="GO97"/>
          <cell r="GP97"/>
          <cell r="GQ97"/>
          <cell r="GR97"/>
          <cell r="GS97"/>
          <cell r="GT97"/>
          <cell r="GU97"/>
          <cell r="GV97"/>
          <cell r="GW97"/>
          <cell r="GX97"/>
          <cell r="GY97"/>
          <cell r="GZ97"/>
          <cell r="HA97"/>
          <cell r="HB97"/>
          <cell r="HC97"/>
          <cell r="HD97"/>
          <cell r="HE97"/>
          <cell r="HF97"/>
          <cell r="HG97"/>
          <cell r="HH97"/>
          <cell r="HI97"/>
          <cell r="HJ97"/>
          <cell r="HK97"/>
          <cell r="HL97"/>
          <cell r="HM97"/>
          <cell r="HN97"/>
          <cell r="HO97"/>
          <cell r="HP97"/>
          <cell r="HQ97"/>
          <cell r="HR97"/>
          <cell r="HS97"/>
          <cell r="HT97"/>
          <cell r="HU97"/>
          <cell r="HV97"/>
          <cell r="HW97"/>
          <cell r="HX97"/>
          <cell r="HY97"/>
          <cell r="HZ97"/>
          <cell r="IA97"/>
          <cell r="IB97"/>
          <cell r="IC97"/>
          <cell r="ID97"/>
          <cell r="IE97"/>
          <cell r="IF97"/>
          <cell r="IG97"/>
          <cell r="IH97"/>
          <cell r="II97"/>
          <cell r="IJ97"/>
          <cell r="IK97"/>
          <cell r="IL97"/>
          <cell r="IM97"/>
          <cell r="IN97"/>
          <cell r="IO97"/>
          <cell r="IP97"/>
          <cell r="IQ97"/>
          <cell r="IR97"/>
          <cell r="IS97"/>
          <cell r="IT97"/>
          <cell r="IU97"/>
          <cell r="IV97"/>
          <cell r="IW97"/>
          <cell r="IX97"/>
          <cell r="IY97"/>
          <cell r="IZ97"/>
          <cell r="JA97"/>
          <cell r="JB97"/>
          <cell r="JC97"/>
          <cell r="JD97"/>
          <cell r="JE97"/>
          <cell r="JF97"/>
          <cell r="JG97"/>
          <cell r="JH97"/>
          <cell r="JI97"/>
          <cell r="JJ97"/>
          <cell r="JK97"/>
          <cell r="JL97"/>
          <cell r="JM97"/>
          <cell r="JN97"/>
          <cell r="JO97"/>
          <cell r="JP97"/>
          <cell r="JQ97"/>
          <cell r="JR97"/>
          <cell r="JS97"/>
          <cell r="JT97"/>
          <cell r="JU97"/>
          <cell r="JV97"/>
          <cell r="JW97"/>
          <cell r="JX97"/>
          <cell r="JY97"/>
          <cell r="JZ97"/>
          <cell r="KA97"/>
          <cell r="KB97"/>
          <cell r="KC97"/>
          <cell r="KD97"/>
          <cell r="KE97"/>
          <cell r="KF97"/>
          <cell r="KG97"/>
          <cell r="KH97"/>
          <cell r="KI97"/>
          <cell r="KJ97"/>
          <cell r="KK97"/>
          <cell r="KL97"/>
          <cell r="KM97"/>
          <cell r="KN97"/>
          <cell r="KO97"/>
          <cell r="KP97"/>
          <cell r="KQ97"/>
          <cell r="KR97"/>
          <cell r="KS97"/>
          <cell r="KT97"/>
          <cell r="KU97"/>
          <cell r="KV97"/>
          <cell r="KW97"/>
          <cell r="KX97"/>
          <cell r="KY97"/>
          <cell r="KZ97"/>
          <cell r="LA97"/>
          <cell r="LB97"/>
          <cell r="LC97"/>
          <cell r="LD97"/>
          <cell r="LE97"/>
          <cell r="LF97"/>
          <cell r="LG97"/>
          <cell r="LH97"/>
          <cell r="LI97"/>
        </row>
        <row r="98">
          <cell r="D98">
            <v>4181</v>
          </cell>
          <cell r="E98" t="str">
            <v>Subvencije za proizvodnju i pružanje usluga</v>
          </cell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  <cell r="GV98"/>
          <cell r="GW98"/>
          <cell r="GX98"/>
          <cell r="GY98"/>
          <cell r="GZ98"/>
          <cell r="HA98"/>
          <cell r="HB98"/>
          <cell r="HC98"/>
          <cell r="HD98"/>
          <cell r="HE98"/>
          <cell r="HF98"/>
          <cell r="HG98"/>
          <cell r="HH98"/>
          <cell r="HI98"/>
          <cell r="HJ98"/>
          <cell r="HK98"/>
          <cell r="HL98"/>
          <cell r="HM98"/>
          <cell r="HN98"/>
          <cell r="HO98"/>
          <cell r="HP98"/>
          <cell r="HQ98"/>
          <cell r="HR98"/>
          <cell r="HS98"/>
          <cell r="HT98"/>
          <cell r="HU98"/>
          <cell r="HV98"/>
          <cell r="HW98"/>
          <cell r="HX98"/>
          <cell r="HY98"/>
          <cell r="HZ98"/>
          <cell r="IA98"/>
          <cell r="IB98"/>
          <cell r="IC98"/>
          <cell r="ID98"/>
          <cell r="IE98"/>
          <cell r="IF98"/>
          <cell r="IG98"/>
          <cell r="IH98"/>
          <cell r="II98"/>
          <cell r="IJ98"/>
          <cell r="IK98"/>
          <cell r="IL98"/>
          <cell r="IM98"/>
          <cell r="IN98"/>
          <cell r="IO98"/>
          <cell r="IP98"/>
          <cell r="IQ98"/>
          <cell r="IR98"/>
          <cell r="IS98"/>
          <cell r="IT98"/>
          <cell r="IU98"/>
          <cell r="IV98"/>
          <cell r="IW98"/>
          <cell r="IX98"/>
          <cell r="IY98"/>
          <cell r="IZ98"/>
          <cell r="JA98"/>
          <cell r="JB98"/>
          <cell r="JC98"/>
          <cell r="JD98"/>
          <cell r="JE98"/>
          <cell r="JF98"/>
          <cell r="JG98"/>
          <cell r="JH98"/>
          <cell r="JI98"/>
          <cell r="JJ98"/>
          <cell r="JK98"/>
          <cell r="JL98"/>
          <cell r="JM98"/>
          <cell r="JN98"/>
          <cell r="JO98"/>
          <cell r="JP98"/>
          <cell r="JQ98"/>
          <cell r="JR98"/>
          <cell r="JS98"/>
          <cell r="JT98"/>
          <cell r="JU98"/>
          <cell r="JV98"/>
          <cell r="JW98"/>
          <cell r="JX98"/>
          <cell r="JY98"/>
          <cell r="JZ98"/>
          <cell r="KA98"/>
          <cell r="KB98"/>
          <cell r="KC98"/>
          <cell r="KD98"/>
          <cell r="KE98"/>
          <cell r="KF98"/>
          <cell r="KG98"/>
          <cell r="KH98"/>
          <cell r="KI98"/>
          <cell r="KJ98"/>
          <cell r="KK98"/>
          <cell r="KL98"/>
          <cell r="KM98"/>
          <cell r="KN98"/>
          <cell r="KO98"/>
          <cell r="KP98"/>
          <cell r="KQ98"/>
          <cell r="KR98"/>
          <cell r="KS98"/>
          <cell r="KT98"/>
          <cell r="KU98"/>
          <cell r="KV98"/>
          <cell r="KW98"/>
          <cell r="KX98"/>
          <cell r="KY98"/>
          <cell r="KZ98"/>
          <cell r="LA98"/>
          <cell r="LB98"/>
          <cell r="LC98"/>
          <cell r="LD98"/>
          <cell r="LE98"/>
          <cell r="LF98"/>
          <cell r="LG98"/>
          <cell r="LH98"/>
          <cell r="LI98"/>
        </row>
        <row r="99">
          <cell r="D99">
            <v>4182</v>
          </cell>
          <cell r="E99" t="str">
            <v>Izvozne subvencije</v>
          </cell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  <cell r="EW99"/>
          <cell r="EX99"/>
          <cell r="EY99"/>
          <cell r="EZ99"/>
          <cell r="FA99"/>
          <cell r="FB99"/>
          <cell r="FC99"/>
          <cell r="FD99"/>
          <cell r="FE99"/>
          <cell r="FF99"/>
          <cell r="FG99"/>
          <cell r="FH99"/>
          <cell r="FI99"/>
          <cell r="FJ99"/>
          <cell r="FK99"/>
          <cell r="FL99"/>
          <cell r="FM99"/>
          <cell r="FN99"/>
          <cell r="FO99"/>
          <cell r="FP99"/>
          <cell r="FQ99"/>
          <cell r="FR99"/>
          <cell r="FS99"/>
          <cell r="FT99"/>
          <cell r="FU99"/>
          <cell r="FV99"/>
          <cell r="FW99"/>
          <cell r="FX99"/>
          <cell r="FY99"/>
          <cell r="FZ99"/>
          <cell r="GA99"/>
          <cell r="GB99"/>
          <cell r="GC99"/>
          <cell r="GD99"/>
          <cell r="GE99"/>
          <cell r="GF99"/>
          <cell r="GG99"/>
          <cell r="GH99"/>
          <cell r="GI99"/>
          <cell r="GJ99"/>
          <cell r="GK99"/>
          <cell r="GL99"/>
          <cell r="GM99"/>
          <cell r="GN99"/>
          <cell r="GO99"/>
          <cell r="GP99"/>
          <cell r="GQ99"/>
          <cell r="GR99"/>
          <cell r="GS99"/>
          <cell r="GT99"/>
          <cell r="GU99"/>
          <cell r="GV99"/>
          <cell r="GW99"/>
          <cell r="GX99"/>
          <cell r="GY99"/>
          <cell r="GZ99"/>
          <cell r="HA99"/>
          <cell r="HB99"/>
          <cell r="HC99"/>
          <cell r="HD99"/>
          <cell r="HE99"/>
          <cell r="HF99"/>
          <cell r="HG99"/>
          <cell r="HH99"/>
          <cell r="HI99"/>
          <cell r="HJ99"/>
          <cell r="HK99"/>
          <cell r="HL99"/>
          <cell r="HM99"/>
          <cell r="HN99"/>
          <cell r="HO99"/>
          <cell r="HP99"/>
          <cell r="HQ99"/>
          <cell r="HR99"/>
          <cell r="HS99"/>
          <cell r="HT99"/>
          <cell r="HU99"/>
          <cell r="HV99"/>
          <cell r="HW99"/>
          <cell r="HX99"/>
          <cell r="HY99"/>
          <cell r="HZ99"/>
          <cell r="IA99"/>
          <cell r="IB99"/>
          <cell r="IC99"/>
          <cell r="ID99"/>
          <cell r="IE99"/>
          <cell r="IF99"/>
          <cell r="IG99"/>
          <cell r="IH99"/>
          <cell r="II99"/>
          <cell r="IJ99"/>
          <cell r="IK99"/>
          <cell r="IL99"/>
          <cell r="IM99"/>
          <cell r="IN99"/>
          <cell r="IO99"/>
          <cell r="IP99"/>
          <cell r="IQ99"/>
          <cell r="IR99"/>
          <cell r="IS99"/>
          <cell r="IT99"/>
          <cell r="IU99"/>
          <cell r="IV99"/>
          <cell r="IW99"/>
          <cell r="IX99"/>
          <cell r="IY99"/>
          <cell r="IZ99"/>
          <cell r="JA99"/>
          <cell r="JB99"/>
          <cell r="JC99"/>
          <cell r="JD99"/>
          <cell r="JE99"/>
          <cell r="JF99"/>
          <cell r="JG99"/>
          <cell r="JH99"/>
          <cell r="JI99"/>
          <cell r="JJ99"/>
          <cell r="JK99"/>
          <cell r="JL99"/>
          <cell r="JM99"/>
          <cell r="JN99"/>
          <cell r="JO99"/>
          <cell r="JP99"/>
          <cell r="JQ99"/>
          <cell r="JR99"/>
          <cell r="JS99"/>
          <cell r="JT99"/>
          <cell r="JU99"/>
          <cell r="JV99"/>
          <cell r="JW99"/>
          <cell r="JX99"/>
          <cell r="JY99"/>
          <cell r="JZ99"/>
          <cell r="KA99"/>
          <cell r="KB99"/>
          <cell r="KC99"/>
          <cell r="KD99"/>
          <cell r="KE99"/>
          <cell r="KF99"/>
          <cell r="KG99"/>
          <cell r="KH99"/>
          <cell r="KI99"/>
          <cell r="KJ99"/>
          <cell r="KK99"/>
          <cell r="KL99"/>
          <cell r="KM99"/>
          <cell r="KN99"/>
          <cell r="KO99"/>
          <cell r="KP99"/>
          <cell r="KQ99"/>
          <cell r="KR99"/>
          <cell r="KS99"/>
          <cell r="KT99"/>
          <cell r="KU99"/>
          <cell r="KV99"/>
          <cell r="KW99"/>
          <cell r="KX99"/>
          <cell r="KY99"/>
          <cell r="KZ99"/>
          <cell r="LA99"/>
          <cell r="LB99"/>
          <cell r="LC99"/>
          <cell r="LD99"/>
          <cell r="LE99"/>
          <cell r="LF99"/>
          <cell r="LG99"/>
          <cell r="LH99"/>
          <cell r="LI99"/>
        </row>
        <row r="100">
          <cell r="D100">
            <v>4183</v>
          </cell>
          <cell r="E100" t="str">
            <v>Uvozne subvencije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/>
          <cell r="EB100"/>
          <cell r="EC100"/>
          <cell r="ED100"/>
          <cell r="EE100"/>
          <cell r="EF100"/>
          <cell r="EG100"/>
          <cell r="EH100"/>
          <cell r="EI100"/>
          <cell r="EJ100"/>
          <cell r="EK100"/>
          <cell r="EL100"/>
          <cell r="EM100"/>
          <cell r="EN100"/>
          <cell r="EO100"/>
          <cell r="EP100"/>
          <cell r="EQ100"/>
          <cell r="ER100"/>
          <cell r="ES100"/>
          <cell r="ET100"/>
          <cell r="EU100"/>
          <cell r="EV100"/>
          <cell r="EW100"/>
          <cell r="EX100"/>
          <cell r="EY100"/>
          <cell r="EZ100"/>
          <cell r="FA100"/>
          <cell r="FB100"/>
          <cell r="FC100"/>
          <cell r="FD100"/>
          <cell r="FE100"/>
          <cell r="FF100"/>
          <cell r="FG100"/>
          <cell r="FH100"/>
          <cell r="FI100"/>
          <cell r="FJ100"/>
          <cell r="FK100"/>
          <cell r="FL100"/>
          <cell r="FM100"/>
          <cell r="FN100"/>
          <cell r="FO100"/>
          <cell r="FP100"/>
          <cell r="FQ100"/>
          <cell r="FR100"/>
          <cell r="FS100"/>
          <cell r="FT100"/>
          <cell r="FU100"/>
          <cell r="FV100"/>
          <cell r="FW100"/>
          <cell r="FX100"/>
          <cell r="FY100"/>
          <cell r="FZ100"/>
          <cell r="GA100"/>
          <cell r="GB100"/>
          <cell r="GC100"/>
          <cell r="GD100"/>
          <cell r="GE100"/>
          <cell r="GF100"/>
          <cell r="GG100"/>
          <cell r="GH100"/>
          <cell r="GI100"/>
          <cell r="GJ100"/>
          <cell r="GK100"/>
          <cell r="GL100"/>
          <cell r="GM100"/>
          <cell r="GN100"/>
          <cell r="GO100"/>
          <cell r="GP100"/>
          <cell r="GQ100"/>
          <cell r="GR100"/>
          <cell r="GS100"/>
          <cell r="GT100"/>
          <cell r="GU100"/>
          <cell r="GV100"/>
          <cell r="GW100"/>
          <cell r="GX100"/>
          <cell r="GY100"/>
          <cell r="GZ100"/>
          <cell r="HA100"/>
          <cell r="HB100"/>
          <cell r="HC100"/>
          <cell r="HD100"/>
          <cell r="HE100"/>
          <cell r="HF100"/>
          <cell r="HG100"/>
          <cell r="HH100"/>
          <cell r="HI100"/>
          <cell r="HJ100"/>
          <cell r="HK100"/>
          <cell r="HL100"/>
          <cell r="HM100"/>
          <cell r="HN100"/>
          <cell r="HO100"/>
          <cell r="HP100"/>
          <cell r="HQ100"/>
          <cell r="HR100"/>
          <cell r="HS100"/>
          <cell r="HT100"/>
          <cell r="HU100"/>
          <cell r="HV100"/>
          <cell r="HW100"/>
          <cell r="HX100"/>
          <cell r="HY100"/>
          <cell r="HZ100"/>
          <cell r="IA100"/>
          <cell r="IB100"/>
          <cell r="IC100"/>
          <cell r="ID100"/>
          <cell r="IE100"/>
          <cell r="IF100"/>
          <cell r="IG100"/>
          <cell r="IH100"/>
          <cell r="II100"/>
          <cell r="IJ100"/>
          <cell r="IK100"/>
          <cell r="IL100"/>
          <cell r="IM100"/>
          <cell r="IN100"/>
          <cell r="IO100"/>
          <cell r="IP100"/>
          <cell r="IQ100"/>
          <cell r="IR100"/>
          <cell r="IS100"/>
          <cell r="IT100"/>
          <cell r="IU100"/>
          <cell r="IV100"/>
          <cell r="IW100"/>
          <cell r="IX100"/>
          <cell r="IY100"/>
          <cell r="IZ100"/>
          <cell r="JA100"/>
          <cell r="JB100"/>
          <cell r="JC100"/>
          <cell r="JD100"/>
          <cell r="JE100"/>
          <cell r="JF100"/>
          <cell r="JG100"/>
          <cell r="JH100"/>
          <cell r="JI100"/>
          <cell r="JJ100"/>
          <cell r="JK100"/>
          <cell r="JL100"/>
          <cell r="JM100"/>
          <cell r="JN100"/>
          <cell r="JO100"/>
          <cell r="JP100"/>
          <cell r="JQ100"/>
          <cell r="JR100"/>
          <cell r="JS100"/>
          <cell r="JT100"/>
          <cell r="JU100"/>
          <cell r="JV100"/>
          <cell r="JW100"/>
          <cell r="JX100"/>
          <cell r="JY100"/>
          <cell r="JZ100"/>
          <cell r="KA100"/>
          <cell r="KB100"/>
          <cell r="KC100"/>
          <cell r="KD100"/>
          <cell r="KE100"/>
          <cell r="KF100"/>
          <cell r="KG100"/>
          <cell r="KH100"/>
          <cell r="KI100"/>
          <cell r="KJ100"/>
          <cell r="KK100"/>
          <cell r="KL100"/>
          <cell r="KM100"/>
          <cell r="KN100"/>
          <cell r="KO100"/>
          <cell r="KP100"/>
          <cell r="KQ100"/>
          <cell r="KR100"/>
          <cell r="KS100"/>
          <cell r="KT100"/>
          <cell r="KU100"/>
          <cell r="KV100"/>
          <cell r="KW100"/>
          <cell r="KX100"/>
          <cell r="KY100"/>
          <cell r="KZ100"/>
          <cell r="LA100"/>
          <cell r="LB100"/>
          <cell r="LC100"/>
          <cell r="LD100"/>
          <cell r="LE100"/>
          <cell r="LF100"/>
          <cell r="LG100"/>
          <cell r="LH100"/>
          <cell r="LI100"/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  <cell r="GV101"/>
          <cell r="GW101"/>
          <cell r="GX101"/>
          <cell r="GY101"/>
          <cell r="GZ101"/>
          <cell r="HA101"/>
          <cell r="HB101"/>
          <cell r="HC101"/>
          <cell r="HD101"/>
          <cell r="HE101"/>
          <cell r="HF101"/>
          <cell r="HG101"/>
          <cell r="HH101"/>
          <cell r="HI101"/>
          <cell r="HJ101"/>
          <cell r="HK101"/>
          <cell r="HL101"/>
          <cell r="HM101"/>
          <cell r="HN101"/>
          <cell r="HO101"/>
          <cell r="HP101"/>
          <cell r="HQ101"/>
          <cell r="HR101"/>
          <cell r="HS101"/>
          <cell r="HT101"/>
          <cell r="HU101"/>
          <cell r="HV101"/>
          <cell r="HW101"/>
          <cell r="HX101"/>
          <cell r="HY101"/>
          <cell r="HZ101"/>
          <cell r="IA101"/>
          <cell r="IB101"/>
          <cell r="IC101"/>
          <cell r="ID101"/>
          <cell r="IE101"/>
          <cell r="IF101"/>
          <cell r="IG101"/>
          <cell r="IH101"/>
          <cell r="II101"/>
          <cell r="IJ101"/>
          <cell r="IK101"/>
          <cell r="IL101"/>
          <cell r="IM101"/>
          <cell r="IN101"/>
          <cell r="IO101"/>
          <cell r="IP101"/>
          <cell r="IQ101"/>
          <cell r="IR101"/>
          <cell r="IS101"/>
          <cell r="IT101"/>
          <cell r="IU101"/>
          <cell r="IV101"/>
          <cell r="IW101"/>
          <cell r="IX101"/>
          <cell r="IY101"/>
          <cell r="IZ101"/>
          <cell r="JA101"/>
          <cell r="JB101"/>
          <cell r="JC101"/>
          <cell r="JD101"/>
          <cell r="JE101"/>
          <cell r="JF101"/>
          <cell r="JG101"/>
          <cell r="JH101"/>
          <cell r="JI101"/>
          <cell r="JJ101"/>
          <cell r="JK101"/>
          <cell r="JL101"/>
          <cell r="JM101"/>
          <cell r="JN101"/>
          <cell r="JO101"/>
          <cell r="JP101"/>
          <cell r="JQ101"/>
          <cell r="JR101"/>
          <cell r="JS101"/>
          <cell r="JT101"/>
          <cell r="JU101"/>
          <cell r="JV101"/>
          <cell r="JW101"/>
          <cell r="JX101"/>
          <cell r="JY101"/>
          <cell r="JZ101"/>
          <cell r="KA101"/>
          <cell r="KB101"/>
          <cell r="KC101"/>
          <cell r="KD101"/>
          <cell r="KE101"/>
          <cell r="KF101"/>
          <cell r="KG101"/>
          <cell r="KH101"/>
          <cell r="KI101"/>
          <cell r="KJ101"/>
          <cell r="KK101"/>
          <cell r="KL101"/>
          <cell r="KM101"/>
          <cell r="KN101"/>
          <cell r="KO101"/>
          <cell r="KP101"/>
          <cell r="KQ101"/>
          <cell r="KR101"/>
          <cell r="KS101"/>
          <cell r="KT101"/>
          <cell r="KU101"/>
          <cell r="KV101"/>
          <cell r="KW101"/>
          <cell r="KX101"/>
          <cell r="KY101"/>
          <cell r="KZ101"/>
          <cell r="LA101"/>
          <cell r="LB101"/>
          <cell r="LC101"/>
          <cell r="LD101"/>
          <cell r="LE101"/>
          <cell r="LF101"/>
          <cell r="LG101"/>
          <cell r="LH101"/>
          <cell r="LI101"/>
        </row>
        <row r="102">
          <cell r="D102">
            <v>4191</v>
          </cell>
          <cell r="E102" t="str">
            <v>Izdaci po osnovu isplate ugovora o djelu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  <cell r="GV102"/>
          <cell r="GW102"/>
          <cell r="GX102"/>
          <cell r="GY102"/>
          <cell r="GZ102"/>
          <cell r="HA102"/>
          <cell r="HB102"/>
          <cell r="HC102"/>
          <cell r="HD102"/>
          <cell r="HE102"/>
          <cell r="HF102"/>
          <cell r="HG102"/>
          <cell r="HH102"/>
          <cell r="HI102"/>
          <cell r="HJ102"/>
          <cell r="HK102"/>
          <cell r="HL102"/>
          <cell r="HM102"/>
          <cell r="HN102"/>
          <cell r="HO102"/>
          <cell r="HP102"/>
          <cell r="HQ102"/>
          <cell r="HR102"/>
          <cell r="HS102"/>
          <cell r="HT102"/>
          <cell r="HU102"/>
          <cell r="HV102"/>
          <cell r="HW102"/>
          <cell r="HX102"/>
          <cell r="HY102"/>
          <cell r="HZ102"/>
          <cell r="IA102"/>
          <cell r="IB102"/>
          <cell r="IC102"/>
          <cell r="ID102"/>
          <cell r="IE102"/>
          <cell r="IF102"/>
          <cell r="IG102"/>
          <cell r="IH102"/>
          <cell r="II102"/>
          <cell r="IJ102"/>
          <cell r="IK102"/>
          <cell r="IL102"/>
          <cell r="IM102"/>
          <cell r="IN102"/>
          <cell r="IO102"/>
          <cell r="IP102"/>
          <cell r="IQ102"/>
          <cell r="IR102"/>
          <cell r="IS102"/>
          <cell r="IT102"/>
          <cell r="IU102"/>
          <cell r="IV102"/>
          <cell r="IW102"/>
          <cell r="IX102"/>
          <cell r="IY102"/>
          <cell r="IZ102"/>
          <cell r="JA102"/>
          <cell r="JB102"/>
          <cell r="JC102"/>
          <cell r="JD102"/>
          <cell r="JE102"/>
          <cell r="JF102"/>
          <cell r="JG102"/>
          <cell r="JH102"/>
          <cell r="JI102"/>
          <cell r="JJ102"/>
          <cell r="JK102"/>
          <cell r="JL102"/>
          <cell r="JM102"/>
          <cell r="JN102"/>
          <cell r="JO102"/>
          <cell r="JP102"/>
          <cell r="JQ102"/>
          <cell r="JR102"/>
          <cell r="JS102"/>
          <cell r="JT102"/>
          <cell r="JU102"/>
          <cell r="JV102"/>
          <cell r="JW102"/>
          <cell r="JX102"/>
          <cell r="JY102"/>
          <cell r="JZ102"/>
          <cell r="KA102"/>
          <cell r="KB102"/>
          <cell r="KC102"/>
          <cell r="KD102"/>
          <cell r="KE102"/>
          <cell r="KF102"/>
          <cell r="KG102"/>
          <cell r="KH102"/>
          <cell r="KI102"/>
          <cell r="KJ102"/>
          <cell r="KK102"/>
          <cell r="KL102"/>
          <cell r="KM102"/>
          <cell r="KN102"/>
          <cell r="KO102"/>
          <cell r="KP102"/>
          <cell r="KQ102"/>
          <cell r="KR102"/>
          <cell r="KS102"/>
          <cell r="KT102"/>
          <cell r="KU102"/>
          <cell r="KV102"/>
          <cell r="KW102"/>
          <cell r="KX102"/>
          <cell r="KY102"/>
          <cell r="KZ102"/>
          <cell r="LA102"/>
          <cell r="LB102"/>
          <cell r="LC102"/>
          <cell r="LD102"/>
          <cell r="LE102"/>
          <cell r="LF102"/>
          <cell r="LG102"/>
          <cell r="LH102"/>
          <cell r="LI102"/>
        </row>
        <row r="103">
          <cell r="D103">
            <v>4192</v>
          </cell>
          <cell r="E103" t="str">
            <v>Izdaci po osnovu troškova sudskih postupaka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L103"/>
          <cell r="EM103"/>
          <cell r="EN103"/>
          <cell r="EO103"/>
          <cell r="EP103"/>
          <cell r="EQ103"/>
          <cell r="ER103"/>
          <cell r="ES103"/>
          <cell r="ET103"/>
          <cell r="EU103"/>
          <cell r="EV103"/>
          <cell r="EW103"/>
          <cell r="EX103"/>
          <cell r="EY103"/>
          <cell r="EZ103"/>
          <cell r="FA103"/>
          <cell r="FB103"/>
          <cell r="FC103"/>
          <cell r="FD103"/>
          <cell r="FE103"/>
          <cell r="FF103"/>
          <cell r="FG103"/>
          <cell r="FH103"/>
          <cell r="FI103"/>
          <cell r="FJ103"/>
          <cell r="FK103"/>
          <cell r="FL103"/>
          <cell r="FM103"/>
          <cell r="FN103"/>
          <cell r="FO103"/>
          <cell r="FP103"/>
          <cell r="FQ103"/>
          <cell r="FR103"/>
          <cell r="FS103"/>
          <cell r="FT103"/>
          <cell r="FU103"/>
          <cell r="FV103"/>
          <cell r="FW103"/>
          <cell r="FX103"/>
          <cell r="FY103"/>
          <cell r="FZ103"/>
          <cell r="GA103"/>
          <cell r="GB103"/>
          <cell r="GC103"/>
          <cell r="GD103"/>
          <cell r="GE103"/>
          <cell r="GF103"/>
          <cell r="GG103"/>
          <cell r="GH103"/>
          <cell r="GI103"/>
          <cell r="GJ103"/>
          <cell r="GK103"/>
          <cell r="GL103"/>
          <cell r="GM103"/>
          <cell r="GN103"/>
          <cell r="GO103"/>
          <cell r="GP103"/>
          <cell r="GQ103"/>
          <cell r="GR103"/>
          <cell r="GS103"/>
          <cell r="GT103"/>
          <cell r="GU103"/>
          <cell r="GV103"/>
          <cell r="GW103"/>
          <cell r="GX103"/>
          <cell r="GY103"/>
          <cell r="GZ103"/>
          <cell r="HA103"/>
          <cell r="HB103"/>
          <cell r="HC103"/>
          <cell r="HD103"/>
          <cell r="HE103"/>
          <cell r="HF103"/>
          <cell r="HG103"/>
          <cell r="HH103"/>
          <cell r="HI103"/>
          <cell r="HJ103"/>
          <cell r="HK103"/>
          <cell r="HL103"/>
          <cell r="HM103"/>
          <cell r="HN103"/>
          <cell r="HO103"/>
          <cell r="HP103"/>
          <cell r="HQ103"/>
          <cell r="HR103"/>
          <cell r="HS103"/>
          <cell r="HT103"/>
          <cell r="HU103"/>
          <cell r="HV103"/>
          <cell r="HW103"/>
          <cell r="HX103"/>
          <cell r="HY103"/>
          <cell r="HZ103"/>
          <cell r="IA103"/>
          <cell r="IB103"/>
          <cell r="IC103"/>
          <cell r="ID103"/>
          <cell r="IE103"/>
          <cell r="IF103"/>
          <cell r="IG103"/>
          <cell r="IH103"/>
          <cell r="II103"/>
          <cell r="IJ103"/>
          <cell r="IK103"/>
          <cell r="IL103"/>
          <cell r="IM103"/>
          <cell r="IN103"/>
          <cell r="IO103"/>
          <cell r="IP103"/>
          <cell r="IQ103"/>
          <cell r="IR103"/>
          <cell r="IS103"/>
          <cell r="IT103"/>
          <cell r="IU103"/>
          <cell r="IV103"/>
          <cell r="IW103"/>
          <cell r="IX103"/>
          <cell r="IY103"/>
          <cell r="IZ103"/>
          <cell r="JA103"/>
          <cell r="JB103"/>
          <cell r="JC103"/>
          <cell r="JD103"/>
          <cell r="JE103"/>
          <cell r="JF103"/>
          <cell r="JG103"/>
          <cell r="JH103"/>
          <cell r="JI103"/>
          <cell r="JJ103"/>
          <cell r="JK103"/>
          <cell r="JL103"/>
          <cell r="JM103"/>
          <cell r="JN103"/>
          <cell r="JO103"/>
          <cell r="JP103"/>
          <cell r="JQ103"/>
          <cell r="JR103"/>
          <cell r="JS103"/>
          <cell r="JT103"/>
          <cell r="JU103"/>
          <cell r="JV103"/>
          <cell r="JW103"/>
          <cell r="JX103"/>
          <cell r="JY103"/>
          <cell r="JZ103"/>
          <cell r="KA103"/>
          <cell r="KB103"/>
          <cell r="KC103"/>
          <cell r="KD103"/>
          <cell r="KE103"/>
          <cell r="KF103"/>
          <cell r="KG103"/>
          <cell r="KH103"/>
          <cell r="KI103"/>
          <cell r="KJ103"/>
          <cell r="KK103"/>
          <cell r="KL103"/>
          <cell r="KM103"/>
          <cell r="KN103"/>
          <cell r="KO103"/>
          <cell r="KP103"/>
          <cell r="KQ103"/>
          <cell r="KR103"/>
          <cell r="KS103"/>
          <cell r="KT103"/>
          <cell r="KU103"/>
          <cell r="KV103"/>
          <cell r="KW103"/>
          <cell r="KX103"/>
          <cell r="KY103"/>
          <cell r="KZ103"/>
          <cell r="LA103"/>
          <cell r="LB103"/>
          <cell r="LC103"/>
          <cell r="LD103"/>
          <cell r="LE103"/>
          <cell r="LF103"/>
          <cell r="LG103"/>
          <cell r="LH103"/>
          <cell r="LI103"/>
        </row>
        <row r="104">
          <cell r="D104">
            <v>4193</v>
          </cell>
          <cell r="E104" t="str">
            <v>Izrada i održavanje softvera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L104"/>
          <cell r="EM104"/>
          <cell r="EN104"/>
          <cell r="EO104"/>
          <cell r="EP104"/>
          <cell r="EQ104"/>
          <cell r="ER104"/>
          <cell r="ES104"/>
          <cell r="ET104"/>
          <cell r="EU104"/>
          <cell r="EV104"/>
          <cell r="EW104"/>
          <cell r="EX104"/>
          <cell r="EY104"/>
          <cell r="EZ104"/>
          <cell r="FA104"/>
          <cell r="FB104"/>
          <cell r="FC104"/>
          <cell r="FD104"/>
          <cell r="FE104"/>
          <cell r="FF104"/>
          <cell r="FG104"/>
          <cell r="FH104"/>
          <cell r="FI104"/>
          <cell r="FJ104"/>
          <cell r="FK104"/>
          <cell r="FL104"/>
          <cell r="FM104"/>
          <cell r="FN104"/>
          <cell r="FO104"/>
          <cell r="FP104"/>
          <cell r="FQ104"/>
          <cell r="FR104"/>
          <cell r="FS104"/>
          <cell r="FT104"/>
          <cell r="FU104"/>
          <cell r="FV104"/>
          <cell r="FW104"/>
          <cell r="FX104"/>
          <cell r="FY104"/>
          <cell r="FZ104"/>
          <cell r="GA104"/>
          <cell r="GB104"/>
          <cell r="GC104"/>
          <cell r="GD104"/>
          <cell r="GE104"/>
          <cell r="GF104"/>
          <cell r="GG104"/>
          <cell r="GH104"/>
          <cell r="GI104"/>
          <cell r="GJ104"/>
          <cell r="GK104"/>
          <cell r="GL104"/>
          <cell r="GM104"/>
          <cell r="GN104"/>
          <cell r="GO104"/>
          <cell r="GP104"/>
          <cell r="GQ104"/>
          <cell r="GR104"/>
          <cell r="GS104"/>
          <cell r="GT104"/>
          <cell r="GU104"/>
          <cell r="GV104"/>
          <cell r="GW104"/>
          <cell r="GX104"/>
          <cell r="GY104"/>
          <cell r="GZ104"/>
          <cell r="HA104"/>
          <cell r="HB104"/>
          <cell r="HC104"/>
          <cell r="HD104"/>
          <cell r="HE104"/>
          <cell r="HF104"/>
          <cell r="HG104"/>
          <cell r="HH104"/>
          <cell r="HI104"/>
          <cell r="HJ104"/>
          <cell r="HK104"/>
          <cell r="HL104"/>
          <cell r="HM104"/>
          <cell r="HN104"/>
          <cell r="HO104"/>
          <cell r="HP104"/>
          <cell r="HQ104"/>
          <cell r="HR104"/>
          <cell r="HS104"/>
          <cell r="HT104"/>
          <cell r="HU104"/>
          <cell r="HV104"/>
          <cell r="HW104"/>
          <cell r="HX104"/>
          <cell r="HY104"/>
          <cell r="HZ104"/>
          <cell r="IA104"/>
          <cell r="IB104"/>
          <cell r="IC104"/>
          <cell r="ID104"/>
          <cell r="IE104"/>
          <cell r="IF104"/>
          <cell r="IG104"/>
          <cell r="IH104"/>
          <cell r="II104"/>
          <cell r="IJ104"/>
          <cell r="IK104"/>
          <cell r="IL104"/>
          <cell r="IM104"/>
          <cell r="IN104"/>
          <cell r="IO104"/>
          <cell r="IP104"/>
          <cell r="IQ104"/>
          <cell r="IR104"/>
          <cell r="IS104"/>
          <cell r="IT104"/>
          <cell r="IU104"/>
          <cell r="IV104"/>
          <cell r="IW104"/>
          <cell r="IX104"/>
          <cell r="IY104"/>
          <cell r="IZ104"/>
          <cell r="JA104"/>
          <cell r="JB104"/>
          <cell r="JC104"/>
          <cell r="JD104"/>
          <cell r="JE104"/>
          <cell r="JF104"/>
          <cell r="JG104"/>
          <cell r="JH104"/>
          <cell r="JI104"/>
          <cell r="JJ104"/>
          <cell r="JK104"/>
          <cell r="JL104"/>
          <cell r="JM104"/>
          <cell r="JN104"/>
          <cell r="JO104"/>
          <cell r="JP104"/>
          <cell r="JQ104"/>
          <cell r="JR104"/>
          <cell r="JS104"/>
          <cell r="JT104"/>
          <cell r="JU104"/>
          <cell r="JV104"/>
          <cell r="JW104"/>
          <cell r="JX104"/>
          <cell r="JY104"/>
          <cell r="JZ104"/>
          <cell r="KA104"/>
          <cell r="KB104"/>
          <cell r="KC104"/>
          <cell r="KD104"/>
          <cell r="KE104"/>
          <cell r="KF104"/>
          <cell r="KG104"/>
          <cell r="KH104"/>
          <cell r="KI104"/>
          <cell r="KJ104"/>
          <cell r="KK104"/>
          <cell r="KL104"/>
          <cell r="KM104"/>
          <cell r="KN104"/>
          <cell r="KO104"/>
          <cell r="KP104"/>
          <cell r="KQ104"/>
          <cell r="KR104"/>
          <cell r="KS104"/>
          <cell r="KT104"/>
          <cell r="KU104"/>
          <cell r="KV104"/>
          <cell r="KW104"/>
          <cell r="KX104"/>
          <cell r="KY104"/>
          <cell r="KZ104"/>
          <cell r="LA104"/>
          <cell r="LB104"/>
          <cell r="LC104"/>
          <cell r="LD104"/>
          <cell r="LE104"/>
          <cell r="LF104"/>
          <cell r="LG104"/>
          <cell r="LH104"/>
          <cell r="LI104"/>
        </row>
        <row r="105">
          <cell r="D105">
            <v>4194</v>
          </cell>
          <cell r="E105" t="str">
            <v>Osiguranje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L105"/>
          <cell r="EM105"/>
          <cell r="EN105"/>
          <cell r="EO105"/>
          <cell r="EP105"/>
          <cell r="EQ105"/>
          <cell r="ER105"/>
          <cell r="ES105"/>
          <cell r="ET105"/>
          <cell r="EU105"/>
          <cell r="EV105"/>
          <cell r="EW105"/>
          <cell r="EX105"/>
          <cell r="EY105"/>
          <cell r="EZ105"/>
          <cell r="FA105"/>
          <cell r="FB105"/>
          <cell r="FC105"/>
          <cell r="FD105"/>
          <cell r="FE105"/>
          <cell r="FF105"/>
          <cell r="FG105"/>
          <cell r="FH105"/>
          <cell r="FI105"/>
          <cell r="FJ105"/>
          <cell r="FK105"/>
          <cell r="FL105"/>
          <cell r="FM105"/>
          <cell r="FN105"/>
          <cell r="FO105"/>
          <cell r="FP105"/>
          <cell r="FQ105"/>
          <cell r="FR105"/>
          <cell r="FS105"/>
          <cell r="FT105"/>
          <cell r="FU105"/>
          <cell r="FV105"/>
          <cell r="FW105"/>
          <cell r="FX105"/>
          <cell r="FY105"/>
          <cell r="FZ105"/>
          <cell r="GA105"/>
          <cell r="GB105"/>
          <cell r="GC105"/>
          <cell r="GD105"/>
          <cell r="GE105"/>
          <cell r="GF105"/>
          <cell r="GG105"/>
          <cell r="GH105"/>
          <cell r="GI105"/>
          <cell r="GJ105"/>
          <cell r="GK105"/>
          <cell r="GL105"/>
          <cell r="GM105"/>
          <cell r="GN105"/>
          <cell r="GO105"/>
          <cell r="GP105"/>
          <cell r="GQ105"/>
          <cell r="GR105"/>
          <cell r="GS105"/>
          <cell r="GT105"/>
          <cell r="GU105"/>
          <cell r="GV105"/>
          <cell r="GW105"/>
          <cell r="GX105"/>
          <cell r="GY105"/>
          <cell r="GZ105"/>
          <cell r="HA105"/>
          <cell r="HB105"/>
          <cell r="HC105"/>
          <cell r="HD105"/>
          <cell r="HE105"/>
          <cell r="HF105"/>
          <cell r="HG105"/>
          <cell r="HH105"/>
          <cell r="HI105"/>
          <cell r="HJ105"/>
          <cell r="HK105"/>
          <cell r="HL105"/>
          <cell r="HM105"/>
          <cell r="HN105"/>
          <cell r="HO105"/>
          <cell r="HP105"/>
          <cell r="HQ105"/>
          <cell r="HR105"/>
          <cell r="HS105"/>
          <cell r="HT105"/>
          <cell r="HU105"/>
          <cell r="HV105"/>
          <cell r="HW105"/>
          <cell r="HX105"/>
          <cell r="HY105"/>
          <cell r="HZ105"/>
          <cell r="IA105"/>
          <cell r="IB105"/>
          <cell r="IC105"/>
          <cell r="ID105"/>
          <cell r="IE105"/>
          <cell r="IF105"/>
          <cell r="IG105"/>
          <cell r="IH105"/>
          <cell r="II105"/>
          <cell r="IJ105"/>
          <cell r="IK105"/>
          <cell r="IL105"/>
          <cell r="IM105"/>
          <cell r="IN105"/>
          <cell r="IO105"/>
          <cell r="IP105"/>
          <cell r="IQ105"/>
          <cell r="IR105"/>
          <cell r="IS105"/>
          <cell r="IT105"/>
          <cell r="IU105"/>
          <cell r="IV105"/>
          <cell r="IW105"/>
          <cell r="IX105"/>
          <cell r="IY105"/>
          <cell r="IZ105"/>
          <cell r="JA105"/>
          <cell r="JB105"/>
          <cell r="JC105"/>
          <cell r="JD105"/>
          <cell r="JE105"/>
          <cell r="JF105"/>
          <cell r="JG105"/>
          <cell r="JH105"/>
          <cell r="JI105"/>
          <cell r="JJ105"/>
          <cell r="JK105"/>
          <cell r="JL105"/>
          <cell r="JM105"/>
          <cell r="JN105"/>
          <cell r="JO105"/>
          <cell r="JP105"/>
          <cell r="JQ105"/>
          <cell r="JR105"/>
          <cell r="JS105"/>
          <cell r="JT105"/>
          <cell r="JU105"/>
          <cell r="JV105"/>
          <cell r="JW105"/>
          <cell r="JX105"/>
          <cell r="JY105"/>
          <cell r="JZ105"/>
          <cell r="KA105"/>
          <cell r="KB105"/>
          <cell r="KC105"/>
          <cell r="KD105"/>
          <cell r="KE105"/>
          <cell r="KF105"/>
          <cell r="KG105"/>
          <cell r="KH105"/>
          <cell r="KI105"/>
          <cell r="KJ105"/>
          <cell r="KK105"/>
          <cell r="KL105"/>
          <cell r="KM105"/>
          <cell r="KN105"/>
          <cell r="KO105"/>
          <cell r="KP105"/>
          <cell r="KQ105"/>
          <cell r="KR105"/>
          <cell r="KS105"/>
          <cell r="KT105"/>
          <cell r="KU105"/>
          <cell r="KV105"/>
          <cell r="KW105"/>
          <cell r="KX105"/>
          <cell r="KY105"/>
          <cell r="KZ105"/>
          <cell r="LA105"/>
          <cell r="LB105"/>
          <cell r="LC105"/>
          <cell r="LD105"/>
          <cell r="LE105"/>
          <cell r="LF105"/>
          <cell r="LG105"/>
          <cell r="LH105"/>
          <cell r="LI105"/>
        </row>
        <row r="106">
          <cell r="D106">
            <v>4195</v>
          </cell>
          <cell r="E106" t="str">
            <v>Kontribucije za članstvo u domaćim i međunarodnim organizacijama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/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  <cell r="GV106"/>
          <cell r="GW106"/>
          <cell r="GX106"/>
          <cell r="GY106"/>
          <cell r="GZ106"/>
          <cell r="HA106"/>
          <cell r="HB106"/>
          <cell r="HC106"/>
          <cell r="HD106"/>
          <cell r="HE106"/>
          <cell r="HF106"/>
          <cell r="HG106"/>
          <cell r="HH106"/>
          <cell r="HI106"/>
          <cell r="HJ106"/>
          <cell r="HK106"/>
          <cell r="HL106"/>
          <cell r="HM106"/>
          <cell r="HN106"/>
          <cell r="HO106"/>
          <cell r="HP106"/>
          <cell r="HQ106"/>
          <cell r="HR106"/>
          <cell r="HS106"/>
          <cell r="HT106"/>
          <cell r="HU106"/>
          <cell r="HV106"/>
          <cell r="HW106"/>
          <cell r="HX106"/>
          <cell r="HY106"/>
          <cell r="HZ106"/>
          <cell r="IA106"/>
          <cell r="IB106"/>
          <cell r="IC106"/>
          <cell r="ID106"/>
          <cell r="IE106"/>
          <cell r="IF106"/>
          <cell r="IG106"/>
          <cell r="IH106"/>
          <cell r="II106"/>
          <cell r="IJ106"/>
          <cell r="IK106"/>
          <cell r="IL106"/>
          <cell r="IM106"/>
          <cell r="IN106"/>
          <cell r="IO106"/>
          <cell r="IP106"/>
          <cell r="IQ106"/>
          <cell r="IR106"/>
          <cell r="IS106"/>
          <cell r="IT106"/>
          <cell r="IU106"/>
          <cell r="IV106"/>
          <cell r="IW106"/>
          <cell r="IX106"/>
          <cell r="IY106"/>
          <cell r="IZ106"/>
          <cell r="JA106"/>
          <cell r="JB106"/>
          <cell r="JC106"/>
          <cell r="JD106"/>
          <cell r="JE106"/>
          <cell r="JF106"/>
          <cell r="JG106"/>
          <cell r="JH106"/>
          <cell r="JI106"/>
          <cell r="JJ106"/>
          <cell r="JK106"/>
          <cell r="JL106"/>
          <cell r="JM106"/>
          <cell r="JN106"/>
          <cell r="JO106"/>
          <cell r="JP106"/>
          <cell r="JQ106"/>
          <cell r="JR106"/>
          <cell r="JS106"/>
          <cell r="JT106"/>
          <cell r="JU106"/>
          <cell r="JV106"/>
          <cell r="JW106"/>
          <cell r="JX106"/>
          <cell r="JY106"/>
          <cell r="JZ106"/>
          <cell r="KA106"/>
          <cell r="KB106"/>
          <cell r="KC106"/>
          <cell r="KD106"/>
          <cell r="KE106"/>
          <cell r="KF106"/>
          <cell r="KG106"/>
          <cell r="KH106"/>
          <cell r="KI106"/>
          <cell r="KJ106"/>
          <cell r="KK106"/>
          <cell r="KL106"/>
          <cell r="KM106"/>
          <cell r="KN106"/>
          <cell r="KO106"/>
          <cell r="KP106"/>
          <cell r="KQ106"/>
          <cell r="KR106"/>
          <cell r="KS106"/>
          <cell r="KT106"/>
          <cell r="KU106"/>
          <cell r="KV106"/>
          <cell r="KW106"/>
          <cell r="KX106"/>
          <cell r="KY106"/>
          <cell r="KZ106"/>
          <cell r="LA106"/>
          <cell r="LB106"/>
          <cell r="LC106"/>
          <cell r="LD106"/>
          <cell r="LE106"/>
          <cell r="LF106"/>
          <cell r="LG106"/>
          <cell r="LH106"/>
          <cell r="LI106"/>
        </row>
        <row r="107">
          <cell r="D107">
            <v>4196</v>
          </cell>
          <cell r="E107" t="str">
            <v>Komunalne naknade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  <cell r="GV107"/>
          <cell r="GW107"/>
          <cell r="GX107"/>
          <cell r="GY107"/>
          <cell r="GZ107"/>
          <cell r="HA107"/>
          <cell r="HB107"/>
          <cell r="HC107"/>
          <cell r="HD107"/>
          <cell r="HE107"/>
          <cell r="HF107"/>
          <cell r="HG107"/>
          <cell r="HH107"/>
          <cell r="HI107"/>
          <cell r="HJ107"/>
          <cell r="HK107"/>
          <cell r="HL107"/>
          <cell r="HM107"/>
          <cell r="HN107"/>
          <cell r="HO107"/>
          <cell r="HP107"/>
          <cell r="HQ107"/>
          <cell r="HR107"/>
          <cell r="HS107"/>
          <cell r="HT107"/>
          <cell r="HU107"/>
          <cell r="HV107"/>
          <cell r="HW107"/>
          <cell r="HX107"/>
          <cell r="HY107"/>
          <cell r="HZ107"/>
          <cell r="IA107"/>
          <cell r="IB107"/>
          <cell r="IC107"/>
          <cell r="ID107"/>
          <cell r="IE107"/>
          <cell r="IF107"/>
          <cell r="IG107"/>
          <cell r="IH107"/>
          <cell r="II107"/>
          <cell r="IJ107"/>
          <cell r="IK107"/>
          <cell r="IL107"/>
          <cell r="IM107"/>
          <cell r="IN107"/>
          <cell r="IO107"/>
          <cell r="IP107"/>
          <cell r="IQ107"/>
          <cell r="IR107"/>
          <cell r="IS107"/>
          <cell r="IT107"/>
          <cell r="IU107"/>
          <cell r="IV107"/>
          <cell r="IW107"/>
          <cell r="IX107"/>
          <cell r="IY107"/>
          <cell r="IZ107"/>
          <cell r="JA107"/>
          <cell r="JB107"/>
          <cell r="JC107"/>
          <cell r="JD107"/>
          <cell r="JE107"/>
          <cell r="JF107"/>
          <cell r="JG107"/>
          <cell r="JH107"/>
          <cell r="JI107"/>
          <cell r="JJ107"/>
          <cell r="JK107"/>
          <cell r="JL107"/>
          <cell r="JM107"/>
          <cell r="JN107"/>
          <cell r="JO107"/>
          <cell r="JP107"/>
          <cell r="JQ107"/>
          <cell r="JR107"/>
          <cell r="JS107"/>
          <cell r="JT107"/>
          <cell r="JU107"/>
          <cell r="JV107"/>
          <cell r="JW107"/>
          <cell r="JX107"/>
          <cell r="JY107"/>
          <cell r="JZ107"/>
          <cell r="KA107"/>
          <cell r="KB107"/>
          <cell r="KC107"/>
          <cell r="KD107"/>
          <cell r="KE107"/>
          <cell r="KF107"/>
          <cell r="KG107"/>
          <cell r="KH107"/>
          <cell r="KI107"/>
          <cell r="KJ107"/>
          <cell r="KK107"/>
          <cell r="KL107"/>
          <cell r="KM107"/>
          <cell r="KN107"/>
          <cell r="KO107"/>
          <cell r="KP107"/>
          <cell r="KQ107"/>
          <cell r="KR107"/>
          <cell r="KS107"/>
          <cell r="KT107"/>
          <cell r="KU107"/>
          <cell r="KV107"/>
          <cell r="KW107"/>
          <cell r="KX107"/>
          <cell r="KY107"/>
          <cell r="KZ107"/>
          <cell r="LA107"/>
          <cell r="LB107"/>
          <cell r="LC107"/>
          <cell r="LD107"/>
          <cell r="LE107"/>
          <cell r="LF107"/>
          <cell r="LG107"/>
          <cell r="LH107"/>
          <cell r="LI107"/>
        </row>
        <row r="108">
          <cell r="D108">
            <v>4197</v>
          </cell>
          <cell r="E108" t="str">
            <v>Kazne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  <cell r="GV108"/>
          <cell r="GW108"/>
          <cell r="GX108"/>
          <cell r="GY108"/>
          <cell r="GZ108"/>
          <cell r="HA108"/>
          <cell r="HB108"/>
          <cell r="HC108"/>
          <cell r="HD108"/>
          <cell r="HE108"/>
          <cell r="HF108"/>
          <cell r="HG108"/>
          <cell r="HH108"/>
          <cell r="HI108"/>
          <cell r="HJ108"/>
          <cell r="HK108"/>
          <cell r="HL108"/>
          <cell r="HM108"/>
          <cell r="HN108"/>
          <cell r="HO108"/>
          <cell r="HP108"/>
          <cell r="HQ108"/>
          <cell r="HR108"/>
          <cell r="HS108"/>
          <cell r="HT108"/>
          <cell r="HU108"/>
          <cell r="HV108"/>
          <cell r="HW108"/>
          <cell r="HX108"/>
          <cell r="HY108"/>
          <cell r="HZ108"/>
          <cell r="IA108"/>
          <cell r="IB108"/>
          <cell r="IC108"/>
          <cell r="ID108"/>
          <cell r="IE108"/>
          <cell r="IF108"/>
          <cell r="IG108"/>
          <cell r="IH108"/>
          <cell r="II108"/>
          <cell r="IJ108"/>
          <cell r="IK108"/>
          <cell r="IL108"/>
          <cell r="IM108"/>
          <cell r="IN108"/>
          <cell r="IO108"/>
          <cell r="IP108"/>
          <cell r="IQ108"/>
          <cell r="IR108"/>
          <cell r="IS108"/>
          <cell r="IT108"/>
          <cell r="IU108"/>
          <cell r="IV108"/>
          <cell r="IW108"/>
          <cell r="IX108"/>
          <cell r="IY108"/>
          <cell r="IZ108"/>
          <cell r="JA108"/>
          <cell r="JB108"/>
          <cell r="JC108"/>
          <cell r="JD108"/>
          <cell r="JE108"/>
          <cell r="JF108"/>
          <cell r="JG108"/>
          <cell r="JH108"/>
          <cell r="JI108"/>
          <cell r="JJ108"/>
          <cell r="JK108"/>
          <cell r="JL108"/>
          <cell r="JM108"/>
          <cell r="JN108"/>
          <cell r="JO108"/>
          <cell r="JP108"/>
          <cell r="JQ108"/>
          <cell r="JR108"/>
          <cell r="JS108"/>
          <cell r="JT108"/>
          <cell r="JU108"/>
          <cell r="JV108"/>
          <cell r="JW108"/>
          <cell r="JX108"/>
          <cell r="JY108"/>
          <cell r="JZ108"/>
          <cell r="KA108"/>
          <cell r="KB108"/>
          <cell r="KC108"/>
          <cell r="KD108"/>
          <cell r="KE108"/>
          <cell r="KF108"/>
          <cell r="KG108"/>
          <cell r="KH108"/>
          <cell r="KI108"/>
          <cell r="KJ108"/>
          <cell r="KK108"/>
          <cell r="KL108"/>
          <cell r="KM108"/>
          <cell r="KN108"/>
          <cell r="KO108"/>
          <cell r="KP108"/>
          <cell r="KQ108"/>
          <cell r="KR108"/>
          <cell r="KS108"/>
          <cell r="KT108"/>
          <cell r="KU108"/>
          <cell r="KV108"/>
          <cell r="KW108"/>
          <cell r="KX108"/>
          <cell r="KY108"/>
          <cell r="KZ108"/>
          <cell r="LA108"/>
          <cell r="LB108"/>
          <cell r="LC108"/>
          <cell r="LD108"/>
          <cell r="LE108"/>
          <cell r="LF108"/>
          <cell r="LG108"/>
          <cell r="LH108"/>
          <cell r="LI108"/>
        </row>
        <row r="109">
          <cell r="D109">
            <v>4198</v>
          </cell>
          <cell r="E109" t="str">
            <v>Takse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L109"/>
          <cell r="EM109"/>
          <cell r="EN109"/>
          <cell r="EO109"/>
          <cell r="EP109"/>
          <cell r="EQ109"/>
          <cell r="ER109"/>
          <cell r="ES109"/>
          <cell r="ET109"/>
          <cell r="EU109"/>
          <cell r="EV109"/>
          <cell r="EW109"/>
          <cell r="EX109"/>
          <cell r="EY109"/>
          <cell r="EZ109"/>
          <cell r="FA109"/>
          <cell r="FB109"/>
          <cell r="FC109"/>
          <cell r="FD109"/>
          <cell r="FE109"/>
          <cell r="FF109"/>
          <cell r="FG109"/>
          <cell r="FH109"/>
          <cell r="FI109"/>
          <cell r="FJ109"/>
          <cell r="FK109"/>
          <cell r="FL109"/>
          <cell r="FM109"/>
          <cell r="FN109"/>
          <cell r="FO109"/>
          <cell r="FP109"/>
          <cell r="FQ109"/>
          <cell r="FR109"/>
          <cell r="FS109"/>
          <cell r="FT109"/>
          <cell r="FU109"/>
          <cell r="FV109"/>
          <cell r="FW109"/>
          <cell r="FX109"/>
          <cell r="FY109"/>
          <cell r="FZ109"/>
          <cell r="GA109"/>
          <cell r="GB109"/>
          <cell r="GC109"/>
          <cell r="GD109"/>
          <cell r="GE109"/>
          <cell r="GF109"/>
          <cell r="GG109"/>
          <cell r="GH109"/>
          <cell r="GI109"/>
          <cell r="GJ109"/>
          <cell r="GK109"/>
          <cell r="GL109"/>
          <cell r="GM109"/>
          <cell r="GN109"/>
          <cell r="GO109"/>
          <cell r="GP109"/>
          <cell r="GQ109"/>
          <cell r="GR109"/>
          <cell r="GS109"/>
          <cell r="GT109"/>
          <cell r="GU109"/>
          <cell r="GV109"/>
          <cell r="GW109"/>
          <cell r="GX109"/>
          <cell r="GY109"/>
          <cell r="GZ109"/>
          <cell r="HA109"/>
          <cell r="HB109"/>
          <cell r="HC109"/>
          <cell r="HD109"/>
          <cell r="HE109"/>
          <cell r="HF109"/>
          <cell r="HG109"/>
          <cell r="HH109"/>
          <cell r="HI109"/>
          <cell r="HJ109"/>
          <cell r="HK109"/>
          <cell r="HL109"/>
          <cell r="HM109"/>
          <cell r="HN109"/>
          <cell r="HO109"/>
          <cell r="HP109"/>
          <cell r="HQ109"/>
          <cell r="HR109"/>
          <cell r="HS109"/>
          <cell r="HT109"/>
          <cell r="HU109"/>
          <cell r="HV109"/>
          <cell r="HW109"/>
          <cell r="HX109"/>
          <cell r="HY109"/>
          <cell r="HZ109"/>
          <cell r="IA109"/>
          <cell r="IB109"/>
          <cell r="IC109"/>
          <cell r="ID109"/>
          <cell r="IE109"/>
          <cell r="IF109"/>
          <cell r="IG109"/>
          <cell r="IH109"/>
          <cell r="II109"/>
          <cell r="IJ109"/>
          <cell r="IK109"/>
          <cell r="IL109"/>
          <cell r="IM109"/>
          <cell r="IN109"/>
          <cell r="IO109"/>
          <cell r="IP109"/>
          <cell r="IQ109"/>
          <cell r="IR109"/>
          <cell r="IS109"/>
          <cell r="IT109"/>
          <cell r="IU109"/>
          <cell r="IV109"/>
          <cell r="IW109"/>
          <cell r="IX109"/>
          <cell r="IY109"/>
          <cell r="IZ109"/>
          <cell r="JA109"/>
          <cell r="JB109"/>
          <cell r="JC109"/>
          <cell r="JD109"/>
          <cell r="JE109"/>
          <cell r="JF109"/>
          <cell r="JG109"/>
          <cell r="JH109"/>
          <cell r="JI109"/>
          <cell r="JJ109"/>
          <cell r="JK109"/>
          <cell r="JL109"/>
          <cell r="JM109"/>
          <cell r="JN109"/>
          <cell r="JO109"/>
          <cell r="JP109"/>
          <cell r="JQ109"/>
          <cell r="JR109"/>
          <cell r="JS109"/>
          <cell r="JT109"/>
          <cell r="JU109"/>
          <cell r="JV109"/>
          <cell r="JW109"/>
          <cell r="JX109"/>
          <cell r="JY109"/>
          <cell r="JZ109"/>
          <cell r="KA109"/>
          <cell r="KB109"/>
          <cell r="KC109"/>
          <cell r="KD109"/>
          <cell r="KE109"/>
          <cell r="KF109"/>
          <cell r="KG109"/>
          <cell r="KH109"/>
          <cell r="KI109"/>
          <cell r="KJ109"/>
          <cell r="KK109"/>
          <cell r="KL109"/>
          <cell r="KM109"/>
          <cell r="KN109"/>
          <cell r="KO109"/>
          <cell r="KP109"/>
          <cell r="KQ109"/>
          <cell r="KR109"/>
          <cell r="KS109"/>
          <cell r="KT109"/>
          <cell r="KU109"/>
          <cell r="KV109"/>
          <cell r="KW109"/>
          <cell r="KX109"/>
          <cell r="KY109"/>
          <cell r="KZ109"/>
          <cell r="LA109"/>
          <cell r="LB109"/>
          <cell r="LC109"/>
          <cell r="LD109"/>
          <cell r="LE109"/>
          <cell r="LF109"/>
          <cell r="LG109"/>
          <cell r="LH109"/>
          <cell r="LI109"/>
        </row>
        <row r="110">
          <cell r="D110">
            <v>4199</v>
          </cell>
          <cell r="E110" t="str">
            <v>Ostalo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/>
          <cell r="EN110"/>
          <cell r="EO110"/>
          <cell r="EP110"/>
          <cell r="EQ110"/>
          <cell r="ER110"/>
          <cell r="ES110"/>
          <cell r="ET110"/>
          <cell r="EU110"/>
          <cell r="EV110"/>
          <cell r="EW110"/>
          <cell r="EX110"/>
          <cell r="EY110"/>
          <cell r="EZ110"/>
          <cell r="FA110"/>
          <cell r="FB110"/>
          <cell r="FC110"/>
          <cell r="FD110"/>
          <cell r="FE110"/>
          <cell r="FF110"/>
          <cell r="FG110"/>
          <cell r="FH110"/>
          <cell r="FI110"/>
          <cell r="FJ110"/>
          <cell r="FK110"/>
          <cell r="FL110"/>
          <cell r="FM110"/>
          <cell r="FN110"/>
          <cell r="FO110"/>
          <cell r="FP110"/>
          <cell r="FQ110"/>
          <cell r="FR110"/>
          <cell r="FS110"/>
          <cell r="FT110"/>
          <cell r="FU110"/>
          <cell r="FV110"/>
          <cell r="FW110"/>
          <cell r="FX110"/>
          <cell r="FY110"/>
          <cell r="FZ110"/>
          <cell r="GA110"/>
          <cell r="GB110"/>
          <cell r="GC110"/>
          <cell r="GD110"/>
          <cell r="GE110"/>
          <cell r="GF110"/>
          <cell r="GG110"/>
          <cell r="GH110"/>
          <cell r="GI110"/>
          <cell r="GJ110"/>
          <cell r="GK110"/>
          <cell r="GL110"/>
          <cell r="GM110"/>
          <cell r="GN110"/>
          <cell r="GO110"/>
          <cell r="GP110"/>
          <cell r="GQ110"/>
          <cell r="GR110"/>
          <cell r="GS110"/>
          <cell r="GT110"/>
          <cell r="GU110"/>
          <cell r="GV110"/>
          <cell r="GW110"/>
          <cell r="GX110"/>
          <cell r="GY110"/>
          <cell r="GZ110"/>
          <cell r="HA110"/>
          <cell r="HB110"/>
          <cell r="HC110"/>
          <cell r="HD110"/>
          <cell r="HE110"/>
          <cell r="HF110"/>
          <cell r="HG110"/>
          <cell r="HH110"/>
          <cell r="HI110"/>
          <cell r="HJ110"/>
          <cell r="HK110"/>
          <cell r="HL110"/>
          <cell r="HM110"/>
          <cell r="HN110"/>
          <cell r="HO110"/>
          <cell r="HP110"/>
          <cell r="HQ110"/>
          <cell r="HR110"/>
          <cell r="HS110"/>
          <cell r="HT110"/>
          <cell r="HU110"/>
          <cell r="HV110"/>
          <cell r="HW110"/>
          <cell r="HX110"/>
          <cell r="HY110"/>
          <cell r="HZ110"/>
          <cell r="IA110"/>
          <cell r="IB110"/>
          <cell r="IC110"/>
          <cell r="ID110"/>
          <cell r="IE110"/>
          <cell r="IF110"/>
          <cell r="IG110"/>
          <cell r="IH110"/>
          <cell r="II110"/>
          <cell r="IJ110"/>
          <cell r="IK110"/>
          <cell r="IL110"/>
          <cell r="IM110"/>
          <cell r="IN110"/>
          <cell r="IO110"/>
          <cell r="IP110"/>
          <cell r="IQ110"/>
          <cell r="IR110"/>
          <cell r="IS110"/>
          <cell r="IT110"/>
          <cell r="IU110"/>
          <cell r="IV110"/>
          <cell r="IW110"/>
          <cell r="IX110"/>
          <cell r="IY110"/>
          <cell r="IZ110"/>
          <cell r="JA110"/>
          <cell r="JB110"/>
          <cell r="JC110"/>
          <cell r="JD110"/>
          <cell r="JE110"/>
          <cell r="JF110"/>
          <cell r="JG110"/>
          <cell r="JH110"/>
          <cell r="JI110"/>
          <cell r="JJ110"/>
          <cell r="JK110"/>
          <cell r="JL110"/>
          <cell r="JM110"/>
          <cell r="JN110"/>
          <cell r="JO110"/>
          <cell r="JP110"/>
          <cell r="JQ110"/>
          <cell r="JR110"/>
          <cell r="JS110"/>
          <cell r="JT110"/>
          <cell r="JU110"/>
          <cell r="JV110"/>
          <cell r="JW110"/>
          <cell r="JX110"/>
          <cell r="JY110"/>
          <cell r="JZ110"/>
          <cell r="KA110"/>
          <cell r="KB110"/>
          <cell r="KC110"/>
          <cell r="KD110"/>
          <cell r="KE110"/>
          <cell r="KF110"/>
          <cell r="KG110"/>
          <cell r="KH110"/>
          <cell r="KI110"/>
          <cell r="KJ110"/>
          <cell r="KK110"/>
          <cell r="KL110"/>
          <cell r="KM110"/>
          <cell r="KN110"/>
          <cell r="KO110"/>
          <cell r="KP110"/>
          <cell r="KQ110"/>
          <cell r="KR110"/>
          <cell r="KS110"/>
          <cell r="KT110"/>
          <cell r="KU110"/>
          <cell r="KV110"/>
          <cell r="KW110"/>
          <cell r="KX110"/>
          <cell r="KY110"/>
          <cell r="KZ110"/>
          <cell r="LA110"/>
          <cell r="LB110"/>
          <cell r="LC110"/>
          <cell r="LD110"/>
          <cell r="LE110"/>
          <cell r="LF110"/>
          <cell r="LG110"/>
          <cell r="LH110"/>
          <cell r="LI110"/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/>
          <cell r="EE111"/>
          <cell r="EF111"/>
          <cell r="EG111"/>
          <cell r="EH111"/>
          <cell r="EI111"/>
          <cell r="EJ111"/>
          <cell r="EK111"/>
          <cell r="EL111"/>
          <cell r="EM111"/>
          <cell r="EN111"/>
          <cell r="EO111"/>
          <cell r="EP111"/>
          <cell r="EQ111"/>
          <cell r="ER111"/>
          <cell r="ES111"/>
          <cell r="ET111"/>
          <cell r="EU111"/>
          <cell r="EV111"/>
          <cell r="EW111"/>
          <cell r="EX111"/>
          <cell r="EY111"/>
          <cell r="EZ111"/>
          <cell r="FA111"/>
          <cell r="FB111"/>
          <cell r="FC111"/>
          <cell r="FD111"/>
          <cell r="FE111"/>
          <cell r="FF111"/>
          <cell r="FG111"/>
          <cell r="FH111"/>
          <cell r="FI111"/>
          <cell r="FJ111"/>
          <cell r="FK111"/>
          <cell r="FL111"/>
          <cell r="FM111"/>
          <cell r="FN111"/>
          <cell r="FO111"/>
          <cell r="FP111"/>
          <cell r="FQ111"/>
          <cell r="FR111"/>
          <cell r="FS111"/>
          <cell r="FT111"/>
          <cell r="FU111"/>
          <cell r="FV111"/>
          <cell r="FW111"/>
          <cell r="FX111"/>
          <cell r="FY111"/>
          <cell r="FZ111"/>
          <cell r="GA111"/>
          <cell r="GB111"/>
          <cell r="GC111"/>
          <cell r="GD111"/>
          <cell r="GE111"/>
          <cell r="GF111"/>
          <cell r="GG111"/>
          <cell r="GH111"/>
          <cell r="GI111"/>
          <cell r="GJ111"/>
          <cell r="GK111"/>
          <cell r="GL111"/>
          <cell r="GM111"/>
          <cell r="GN111"/>
          <cell r="GO111"/>
          <cell r="GP111"/>
          <cell r="GQ111"/>
          <cell r="GR111"/>
          <cell r="GS111"/>
          <cell r="GT111"/>
          <cell r="GU111"/>
          <cell r="GV111"/>
          <cell r="GW111"/>
          <cell r="GX111"/>
          <cell r="GY111"/>
          <cell r="GZ111"/>
          <cell r="HA111"/>
          <cell r="HB111"/>
          <cell r="HC111"/>
          <cell r="HD111"/>
          <cell r="HE111"/>
          <cell r="HF111"/>
          <cell r="HG111"/>
          <cell r="HH111"/>
          <cell r="HI111"/>
          <cell r="HJ111"/>
          <cell r="HK111"/>
          <cell r="HL111"/>
          <cell r="HM111"/>
          <cell r="HN111"/>
          <cell r="HO111"/>
          <cell r="HP111"/>
          <cell r="HQ111"/>
          <cell r="HR111"/>
          <cell r="HS111"/>
          <cell r="HT111"/>
          <cell r="HU111"/>
          <cell r="HV111"/>
          <cell r="HW111"/>
          <cell r="HX111"/>
          <cell r="HY111"/>
          <cell r="HZ111"/>
          <cell r="IA111"/>
          <cell r="IB111"/>
          <cell r="IC111"/>
          <cell r="ID111"/>
          <cell r="IE111"/>
          <cell r="IF111"/>
          <cell r="IG111"/>
          <cell r="IH111"/>
          <cell r="II111"/>
          <cell r="IJ111"/>
          <cell r="IK111"/>
          <cell r="IL111"/>
          <cell r="IM111"/>
          <cell r="IN111"/>
          <cell r="IO111"/>
          <cell r="IP111"/>
          <cell r="IQ111"/>
          <cell r="IR111"/>
          <cell r="IS111"/>
          <cell r="IT111"/>
          <cell r="IU111"/>
          <cell r="IV111"/>
          <cell r="IW111"/>
          <cell r="IX111"/>
          <cell r="IY111"/>
          <cell r="IZ111"/>
          <cell r="JA111"/>
          <cell r="JB111"/>
          <cell r="JC111"/>
          <cell r="JD111"/>
          <cell r="JE111"/>
          <cell r="JF111"/>
          <cell r="JG111"/>
          <cell r="JH111"/>
          <cell r="JI111"/>
          <cell r="JJ111"/>
          <cell r="JK111"/>
          <cell r="JL111"/>
          <cell r="JM111"/>
          <cell r="JN111"/>
          <cell r="JO111"/>
          <cell r="JP111"/>
          <cell r="JQ111"/>
          <cell r="JR111"/>
          <cell r="JS111"/>
          <cell r="JT111"/>
          <cell r="JU111"/>
          <cell r="JV111"/>
          <cell r="JW111"/>
          <cell r="JX111"/>
          <cell r="JY111"/>
          <cell r="JZ111"/>
          <cell r="KA111"/>
          <cell r="KB111"/>
          <cell r="KC111"/>
          <cell r="KD111"/>
          <cell r="KE111"/>
          <cell r="KF111"/>
          <cell r="KG111"/>
          <cell r="KH111"/>
          <cell r="KI111"/>
          <cell r="KJ111"/>
          <cell r="KK111"/>
          <cell r="KL111"/>
          <cell r="KM111"/>
          <cell r="KN111"/>
          <cell r="KO111"/>
          <cell r="KP111"/>
          <cell r="KQ111"/>
          <cell r="KR111"/>
          <cell r="KS111"/>
          <cell r="KT111"/>
          <cell r="KU111"/>
          <cell r="KV111"/>
          <cell r="KW111"/>
          <cell r="KX111"/>
          <cell r="KY111"/>
          <cell r="KZ111"/>
          <cell r="LA111"/>
          <cell r="LB111"/>
          <cell r="LC111"/>
          <cell r="LD111"/>
          <cell r="LE111"/>
          <cell r="LF111"/>
          <cell r="LG111"/>
          <cell r="LH111"/>
          <cell r="LI111"/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/>
          <cell r="EU112"/>
          <cell r="EV112"/>
          <cell r="EW112"/>
          <cell r="EX112"/>
          <cell r="EY112"/>
          <cell r="EZ112"/>
          <cell r="FA112"/>
          <cell r="FB112"/>
          <cell r="FC112"/>
          <cell r="FD112"/>
          <cell r="FE112"/>
          <cell r="FF112"/>
          <cell r="FG112"/>
          <cell r="FH112"/>
          <cell r="FI112"/>
          <cell r="FJ112"/>
          <cell r="FK112"/>
          <cell r="FL112"/>
          <cell r="FM112"/>
          <cell r="FN112"/>
          <cell r="FO112"/>
          <cell r="FP112"/>
          <cell r="FQ112"/>
          <cell r="FR112"/>
          <cell r="FS112"/>
          <cell r="FT112"/>
          <cell r="FU112"/>
          <cell r="FV112"/>
          <cell r="FW112"/>
          <cell r="FX112"/>
          <cell r="FY112"/>
          <cell r="FZ112"/>
          <cell r="GA112"/>
          <cell r="GB112"/>
          <cell r="GC112"/>
          <cell r="GD112"/>
          <cell r="GE112"/>
          <cell r="GF112"/>
          <cell r="GG112"/>
          <cell r="GH112"/>
          <cell r="GI112"/>
          <cell r="GJ112"/>
          <cell r="GK112"/>
          <cell r="GL112"/>
          <cell r="GM112"/>
          <cell r="GN112"/>
          <cell r="GO112"/>
          <cell r="GP112"/>
          <cell r="GQ112"/>
          <cell r="GR112"/>
          <cell r="GS112"/>
          <cell r="GT112"/>
          <cell r="GU112"/>
          <cell r="GV112"/>
          <cell r="GW112"/>
          <cell r="GX112"/>
          <cell r="GY112"/>
          <cell r="GZ112"/>
          <cell r="HA112"/>
          <cell r="HB112"/>
          <cell r="HC112"/>
          <cell r="HD112"/>
          <cell r="HE112"/>
          <cell r="HF112"/>
          <cell r="HG112"/>
          <cell r="HH112"/>
          <cell r="HI112"/>
          <cell r="HJ112"/>
          <cell r="HK112"/>
          <cell r="HL112"/>
          <cell r="HM112"/>
          <cell r="HN112"/>
          <cell r="HO112"/>
          <cell r="HP112"/>
          <cell r="HQ112"/>
          <cell r="HR112"/>
          <cell r="HS112"/>
          <cell r="HT112"/>
          <cell r="HU112"/>
          <cell r="HV112"/>
          <cell r="HW112"/>
          <cell r="HX112"/>
          <cell r="HY112"/>
          <cell r="HZ112"/>
          <cell r="IA112"/>
          <cell r="IB112"/>
          <cell r="IC112"/>
          <cell r="ID112"/>
          <cell r="IE112"/>
          <cell r="IF112"/>
          <cell r="IG112"/>
          <cell r="IH112"/>
          <cell r="II112"/>
          <cell r="IJ112"/>
          <cell r="IK112"/>
          <cell r="IL112"/>
          <cell r="IM112"/>
          <cell r="IN112"/>
          <cell r="IO112"/>
          <cell r="IP112"/>
          <cell r="IQ112"/>
          <cell r="IR112"/>
          <cell r="IS112"/>
          <cell r="IT112"/>
          <cell r="IU112"/>
          <cell r="IV112"/>
          <cell r="IW112"/>
          <cell r="IX112"/>
          <cell r="IY112"/>
          <cell r="IZ112"/>
          <cell r="JA112"/>
          <cell r="JB112"/>
          <cell r="JC112"/>
          <cell r="JD112"/>
          <cell r="JE112"/>
          <cell r="JF112"/>
          <cell r="JG112"/>
          <cell r="JH112"/>
          <cell r="JI112"/>
          <cell r="JJ112"/>
          <cell r="JK112"/>
          <cell r="JL112"/>
          <cell r="JM112"/>
          <cell r="JN112"/>
          <cell r="JO112"/>
          <cell r="JP112"/>
          <cell r="JQ112"/>
          <cell r="JR112"/>
          <cell r="JS112"/>
          <cell r="JT112"/>
          <cell r="JU112"/>
          <cell r="JV112"/>
          <cell r="JW112"/>
          <cell r="JX112"/>
          <cell r="JY112"/>
          <cell r="JZ112"/>
          <cell r="KA112"/>
          <cell r="KB112"/>
          <cell r="KC112"/>
          <cell r="KD112"/>
          <cell r="KE112"/>
          <cell r="KF112"/>
          <cell r="KG112"/>
          <cell r="KH112"/>
          <cell r="KI112"/>
          <cell r="KJ112"/>
          <cell r="KK112"/>
          <cell r="KL112"/>
          <cell r="KM112"/>
          <cell r="KN112"/>
          <cell r="KO112"/>
          <cell r="KP112"/>
          <cell r="KQ112"/>
          <cell r="KR112"/>
          <cell r="KS112"/>
          <cell r="KT112"/>
          <cell r="KU112"/>
          <cell r="KV112"/>
          <cell r="KW112"/>
          <cell r="KX112"/>
          <cell r="KY112"/>
          <cell r="KZ112"/>
          <cell r="LA112"/>
          <cell r="LB112"/>
          <cell r="LC112"/>
          <cell r="LD112"/>
          <cell r="LE112"/>
          <cell r="LF112"/>
          <cell r="LG112"/>
          <cell r="LH112"/>
          <cell r="LI112"/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L113"/>
          <cell r="EM113"/>
          <cell r="EN113"/>
          <cell r="EO113"/>
          <cell r="EP113"/>
          <cell r="EQ113"/>
          <cell r="ER113"/>
          <cell r="ES113"/>
          <cell r="ET113"/>
          <cell r="EU113"/>
          <cell r="EV113"/>
          <cell r="EW113"/>
          <cell r="EX113"/>
          <cell r="EY113"/>
          <cell r="EZ113"/>
          <cell r="FA113"/>
          <cell r="FB113"/>
          <cell r="FC113"/>
          <cell r="FD113"/>
          <cell r="FE113"/>
          <cell r="FF113"/>
          <cell r="FG113"/>
          <cell r="FH113"/>
          <cell r="FI113"/>
          <cell r="FJ113"/>
          <cell r="FK113"/>
          <cell r="FL113"/>
          <cell r="FM113"/>
          <cell r="FN113"/>
          <cell r="FO113"/>
          <cell r="FP113"/>
          <cell r="FQ113"/>
          <cell r="FR113"/>
          <cell r="FS113"/>
          <cell r="FT113"/>
          <cell r="FU113"/>
          <cell r="FV113"/>
          <cell r="FW113"/>
          <cell r="FX113"/>
          <cell r="FY113"/>
          <cell r="FZ113"/>
          <cell r="GA113"/>
          <cell r="GB113"/>
          <cell r="GC113"/>
          <cell r="GD113"/>
          <cell r="GE113"/>
          <cell r="GF113"/>
          <cell r="GG113"/>
          <cell r="GH113"/>
          <cell r="GI113"/>
          <cell r="GJ113"/>
          <cell r="GK113"/>
          <cell r="GL113"/>
          <cell r="GM113"/>
          <cell r="GN113"/>
          <cell r="GO113"/>
          <cell r="GP113"/>
          <cell r="GQ113"/>
          <cell r="GR113"/>
          <cell r="GS113"/>
          <cell r="GT113"/>
          <cell r="GU113"/>
          <cell r="GV113"/>
          <cell r="GW113"/>
          <cell r="GX113"/>
          <cell r="GY113"/>
          <cell r="GZ113"/>
          <cell r="HA113"/>
          <cell r="HB113"/>
          <cell r="HC113"/>
          <cell r="HD113"/>
          <cell r="HE113"/>
          <cell r="HF113"/>
          <cell r="HG113"/>
          <cell r="HH113"/>
          <cell r="HI113"/>
          <cell r="HJ113"/>
          <cell r="HK113"/>
          <cell r="HL113"/>
          <cell r="HM113"/>
          <cell r="HN113"/>
          <cell r="HO113"/>
          <cell r="HP113"/>
          <cell r="HQ113"/>
          <cell r="HR113"/>
          <cell r="HS113"/>
          <cell r="HT113"/>
          <cell r="HU113"/>
          <cell r="HV113"/>
          <cell r="HW113"/>
          <cell r="HX113"/>
          <cell r="HY113"/>
          <cell r="HZ113"/>
          <cell r="IA113"/>
          <cell r="IB113"/>
          <cell r="IC113"/>
          <cell r="ID113"/>
          <cell r="IE113"/>
          <cell r="IF113"/>
          <cell r="IG113"/>
          <cell r="IH113"/>
          <cell r="II113"/>
          <cell r="IJ113"/>
          <cell r="IK113"/>
          <cell r="IL113"/>
          <cell r="IM113"/>
          <cell r="IN113"/>
          <cell r="IO113"/>
          <cell r="IP113"/>
          <cell r="IQ113"/>
          <cell r="IR113"/>
          <cell r="IS113"/>
          <cell r="IT113"/>
          <cell r="IU113"/>
          <cell r="IV113"/>
          <cell r="IW113"/>
          <cell r="IX113"/>
          <cell r="IY113"/>
          <cell r="IZ113"/>
          <cell r="JA113"/>
          <cell r="JB113"/>
          <cell r="JC113"/>
          <cell r="JD113"/>
          <cell r="JE113"/>
          <cell r="JF113"/>
          <cell r="JG113"/>
          <cell r="JH113"/>
          <cell r="JI113"/>
          <cell r="JJ113"/>
          <cell r="JK113"/>
          <cell r="JL113"/>
          <cell r="JM113"/>
          <cell r="JN113"/>
          <cell r="JO113"/>
          <cell r="JP113"/>
          <cell r="JQ113"/>
          <cell r="JR113"/>
          <cell r="JS113"/>
          <cell r="JT113"/>
          <cell r="JU113"/>
          <cell r="JV113"/>
          <cell r="JW113"/>
          <cell r="JX113"/>
          <cell r="JY113"/>
          <cell r="JZ113"/>
          <cell r="KA113"/>
          <cell r="KB113"/>
          <cell r="KC113"/>
          <cell r="KD113"/>
          <cell r="KE113"/>
          <cell r="KF113"/>
          <cell r="KG113"/>
          <cell r="KH113"/>
          <cell r="KI113"/>
          <cell r="KJ113"/>
          <cell r="KK113"/>
          <cell r="KL113"/>
          <cell r="KM113"/>
          <cell r="KN113"/>
          <cell r="KO113"/>
          <cell r="KP113"/>
          <cell r="KQ113"/>
          <cell r="KR113"/>
          <cell r="KS113"/>
          <cell r="KT113"/>
          <cell r="KU113"/>
          <cell r="KV113"/>
          <cell r="KW113"/>
          <cell r="KX113"/>
          <cell r="KY113"/>
          <cell r="KZ113"/>
          <cell r="LA113"/>
          <cell r="LB113"/>
          <cell r="LC113"/>
          <cell r="LD113"/>
          <cell r="LE113"/>
          <cell r="LF113"/>
          <cell r="LG113"/>
          <cell r="LH113"/>
          <cell r="LI113"/>
        </row>
        <row r="114">
          <cell r="D114">
            <v>4212</v>
          </cell>
          <cell r="E114" t="str">
            <v>Boračko invalidska zaštita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L114"/>
          <cell r="EM114"/>
          <cell r="EN114"/>
          <cell r="EO114"/>
          <cell r="EP114"/>
          <cell r="EQ114"/>
          <cell r="ER114"/>
          <cell r="ES114"/>
          <cell r="ET114"/>
          <cell r="EU114"/>
          <cell r="EV114"/>
          <cell r="EW114"/>
          <cell r="EX114"/>
          <cell r="EY114"/>
          <cell r="EZ114"/>
          <cell r="FA114"/>
          <cell r="FB114"/>
          <cell r="FC114"/>
          <cell r="FD114"/>
          <cell r="FE114"/>
          <cell r="FF114"/>
          <cell r="FG114"/>
          <cell r="FH114"/>
          <cell r="FI114"/>
          <cell r="FJ114"/>
          <cell r="FK114"/>
          <cell r="FL114"/>
          <cell r="FM114"/>
          <cell r="FN114"/>
          <cell r="FO114"/>
          <cell r="FP114"/>
          <cell r="FQ114"/>
          <cell r="FR114"/>
          <cell r="FS114"/>
          <cell r="FT114"/>
          <cell r="FU114"/>
          <cell r="FV114"/>
          <cell r="FW114"/>
          <cell r="FX114"/>
          <cell r="FY114"/>
          <cell r="FZ114"/>
          <cell r="GA114"/>
          <cell r="GB114"/>
          <cell r="GC114"/>
          <cell r="GD114"/>
          <cell r="GE114"/>
          <cell r="GF114"/>
          <cell r="GG114"/>
          <cell r="GH114"/>
          <cell r="GI114"/>
          <cell r="GJ114"/>
          <cell r="GK114"/>
          <cell r="GL114"/>
          <cell r="GM114"/>
          <cell r="GN114"/>
          <cell r="GO114"/>
          <cell r="GP114"/>
          <cell r="GQ114"/>
          <cell r="GR114"/>
          <cell r="GS114"/>
          <cell r="GT114"/>
          <cell r="GU114"/>
          <cell r="GV114"/>
          <cell r="GW114"/>
          <cell r="GX114"/>
          <cell r="GY114"/>
          <cell r="GZ114"/>
          <cell r="HA114"/>
          <cell r="HB114"/>
          <cell r="HC114"/>
          <cell r="HD114"/>
          <cell r="HE114"/>
          <cell r="HF114"/>
          <cell r="HG114"/>
          <cell r="HH114"/>
          <cell r="HI114"/>
          <cell r="HJ114"/>
          <cell r="HK114"/>
          <cell r="HL114"/>
          <cell r="HM114"/>
          <cell r="HN114"/>
          <cell r="HO114"/>
          <cell r="HP114"/>
          <cell r="HQ114"/>
          <cell r="HR114"/>
          <cell r="HS114"/>
          <cell r="HT114"/>
          <cell r="HU114"/>
          <cell r="HV114"/>
          <cell r="HW114"/>
          <cell r="HX114"/>
          <cell r="HY114"/>
          <cell r="HZ114"/>
          <cell r="IA114"/>
          <cell r="IB114"/>
          <cell r="IC114"/>
          <cell r="ID114"/>
          <cell r="IE114"/>
          <cell r="IF114"/>
          <cell r="IG114"/>
          <cell r="IH114"/>
          <cell r="II114"/>
          <cell r="IJ114"/>
          <cell r="IK114"/>
          <cell r="IL114"/>
          <cell r="IM114"/>
          <cell r="IN114"/>
          <cell r="IO114"/>
          <cell r="IP114"/>
          <cell r="IQ114"/>
          <cell r="IR114"/>
          <cell r="IS114"/>
          <cell r="IT114"/>
          <cell r="IU114"/>
          <cell r="IV114"/>
          <cell r="IW114"/>
          <cell r="IX114"/>
          <cell r="IY114"/>
          <cell r="IZ114"/>
          <cell r="JA114"/>
          <cell r="JB114"/>
          <cell r="JC114"/>
          <cell r="JD114"/>
          <cell r="JE114"/>
          <cell r="JF114"/>
          <cell r="JG114"/>
          <cell r="JH114"/>
          <cell r="JI114"/>
          <cell r="JJ114"/>
          <cell r="JK114"/>
          <cell r="JL114"/>
          <cell r="JM114"/>
          <cell r="JN114"/>
          <cell r="JO114"/>
          <cell r="JP114"/>
          <cell r="JQ114"/>
          <cell r="JR114"/>
          <cell r="JS114"/>
          <cell r="JT114"/>
          <cell r="JU114"/>
          <cell r="JV114"/>
          <cell r="JW114"/>
          <cell r="JX114"/>
          <cell r="JY114"/>
          <cell r="JZ114"/>
          <cell r="KA114"/>
          <cell r="KB114"/>
          <cell r="KC114"/>
          <cell r="KD114"/>
          <cell r="KE114"/>
          <cell r="KF114"/>
          <cell r="KG114"/>
          <cell r="KH114"/>
          <cell r="KI114"/>
          <cell r="KJ114"/>
          <cell r="KK114"/>
          <cell r="KL114"/>
          <cell r="KM114"/>
          <cell r="KN114"/>
          <cell r="KO114"/>
          <cell r="KP114"/>
          <cell r="KQ114"/>
          <cell r="KR114"/>
          <cell r="KS114"/>
          <cell r="KT114"/>
          <cell r="KU114"/>
          <cell r="KV114"/>
          <cell r="KW114"/>
          <cell r="KX114"/>
          <cell r="KY114"/>
          <cell r="KZ114"/>
          <cell r="LA114"/>
          <cell r="LB114"/>
          <cell r="LC114"/>
          <cell r="LD114"/>
          <cell r="LE114"/>
          <cell r="LF114"/>
          <cell r="LG114"/>
          <cell r="LH114"/>
          <cell r="LI114"/>
        </row>
        <row r="115">
          <cell r="D115">
            <v>4213</v>
          </cell>
          <cell r="E115" t="str">
            <v>Materijalno obezbjeđenje porodice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  <cell r="FK115"/>
          <cell r="FL115"/>
          <cell r="FM115"/>
          <cell r="FN115"/>
          <cell r="FO115"/>
          <cell r="FP115"/>
          <cell r="FQ115"/>
          <cell r="FR115"/>
          <cell r="FS115"/>
          <cell r="FT115"/>
          <cell r="FU115"/>
          <cell r="FV115"/>
          <cell r="FW115"/>
          <cell r="FX115"/>
          <cell r="FY115"/>
          <cell r="FZ115"/>
          <cell r="GA115"/>
          <cell r="GB115"/>
          <cell r="GC115"/>
          <cell r="GD115"/>
          <cell r="GE115"/>
          <cell r="GF115"/>
          <cell r="GG115"/>
          <cell r="GH115"/>
          <cell r="GI115"/>
          <cell r="GJ115"/>
          <cell r="GK115"/>
          <cell r="GL115"/>
          <cell r="GM115"/>
          <cell r="GN115"/>
          <cell r="GO115"/>
          <cell r="GP115"/>
          <cell r="GQ115"/>
          <cell r="GR115"/>
          <cell r="GS115"/>
          <cell r="GT115"/>
          <cell r="GU115"/>
          <cell r="GV115"/>
          <cell r="GW115"/>
          <cell r="GX115"/>
          <cell r="GY115"/>
          <cell r="GZ115"/>
          <cell r="HA115"/>
          <cell r="HB115"/>
          <cell r="HC115"/>
          <cell r="HD115"/>
          <cell r="HE115"/>
          <cell r="HF115"/>
          <cell r="HG115"/>
          <cell r="HH115"/>
          <cell r="HI115"/>
          <cell r="HJ115"/>
          <cell r="HK115"/>
          <cell r="HL115"/>
          <cell r="HM115"/>
          <cell r="HN115"/>
          <cell r="HO115"/>
          <cell r="HP115"/>
          <cell r="HQ115"/>
          <cell r="HR115"/>
          <cell r="HS115"/>
          <cell r="HT115"/>
          <cell r="HU115"/>
          <cell r="HV115"/>
          <cell r="HW115"/>
          <cell r="HX115"/>
          <cell r="HY115"/>
          <cell r="HZ115"/>
          <cell r="IA115"/>
          <cell r="IB115"/>
          <cell r="IC115"/>
          <cell r="ID115"/>
          <cell r="IE115"/>
          <cell r="IF115"/>
          <cell r="IG115"/>
          <cell r="IH115"/>
          <cell r="II115"/>
          <cell r="IJ115"/>
          <cell r="IK115"/>
          <cell r="IL115"/>
          <cell r="IM115"/>
          <cell r="IN115"/>
          <cell r="IO115"/>
          <cell r="IP115"/>
          <cell r="IQ115"/>
          <cell r="IR115"/>
          <cell r="IS115"/>
          <cell r="IT115"/>
          <cell r="IU115"/>
          <cell r="IV115"/>
          <cell r="IW115"/>
          <cell r="IX115"/>
          <cell r="IY115"/>
          <cell r="IZ115"/>
          <cell r="JA115"/>
          <cell r="JB115"/>
          <cell r="JC115"/>
          <cell r="JD115"/>
          <cell r="JE115"/>
          <cell r="JF115"/>
          <cell r="JG115"/>
          <cell r="JH115"/>
          <cell r="JI115"/>
          <cell r="JJ115"/>
          <cell r="JK115"/>
          <cell r="JL115"/>
          <cell r="JM115"/>
          <cell r="JN115"/>
          <cell r="JO115"/>
          <cell r="JP115"/>
          <cell r="JQ115"/>
          <cell r="JR115"/>
          <cell r="JS115"/>
          <cell r="JT115"/>
          <cell r="JU115"/>
          <cell r="JV115"/>
          <cell r="JW115"/>
          <cell r="JX115"/>
          <cell r="JY115"/>
          <cell r="JZ115"/>
          <cell r="KA115"/>
          <cell r="KB115"/>
          <cell r="KC115"/>
          <cell r="KD115"/>
          <cell r="KE115"/>
          <cell r="KF115"/>
          <cell r="KG115"/>
          <cell r="KH115"/>
          <cell r="KI115"/>
          <cell r="KJ115"/>
          <cell r="KK115"/>
          <cell r="KL115"/>
          <cell r="KM115"/>
          <cell r="KN115"/>
          <cell r="KO115"/>
          <cell r="KP115"/>
          <cell r="KQ115"/>
          <cell r="KR115"/>
          <cell r="KS115"/>
          <cell r="KT115"/>
          <cell r="KU115"/>
          <cell r="KV115"/>
          <cell r="KW115"/>
          <cell r="KX115"/>
          <cell r="KY115"/>
          <cell r="KZ115"/>
          <cell r="LA115"/>
          <cell r="LB115"/>
          <cell r="LC115"/>
          <cell r="LD115"/>
          <cell r="LE115"/>
          <cell r="LF115"/>
          <cell r="LG115"/>
          <cell r="LH115"/>
          <cell r="LI115"/>
        </row>
        <row r="116">
          <cell r="D116">
            <v>4214</v>
          </cell>
          <cell r="E116" t="str">
            <v>Porodiljska odsustva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  <cell r="EZ116"/>
          <cell r="FA116"/>
          <cell r="FB116"/>
          <cell r="FC116"/>
          <cell r="FD116"/>
          <cell r="FE116"/>
          <cell r="FF116"/>
          <cell r="FG116"/>
          <cell r="FH116"/>
          <cell r="FI116"/>
          <cell r="FJ116"/>
          <cell r="FK116"/>
          <cell r="FL116"/>
          <cell r="FM116"/>
          <cell r="FN116"/>
          <cell r="FO116"/>
          <cell r="FP116"/>
          <cell r="FQ116"/>
          <cell r="FR116"/>
          <cell r="FS116"/>
          <cell r="FT116"/>
          <cell r="FU116"/>
          <cell r="FV116"/>
          <cell r="FW116"/>
          <cell r="FX116"/>
          <cell r="FY116"/>
          <cell r="FZ116"/>
          <cell r="GA116"/>
          <cell r="GB116"/>
          <cell r="GC116"/>
          <cell r="GD116"/>
          <cell r="GE116"/>
          <cell r="GF116"/>
          <cell r="GG116"/>
          <cell r="GH116"/>
          <cell r="GI116"/>
          <cell r="GJ116"/>
          <cell r="GK116"/>
          <cell r="GL116"/>
          <cell r="GM116"/>
          <cell r="GN116"/>
          <cell r="GO116"/>
          <cell r="GP116"/>
          <cell r="GQ116"/>
          <cell r="GR116"/>
          <cell r="GS116"/>
          <cell r="GT116"/>
          <cell r="GU116"/>
          <cell r="GV116"/>
          <cell r="GW116"/>
          <cell r="GX116"/>
          <cell r="GY116"/>
          <cell r="GZ116"/>
          <cell r="HA116"/>
          <cell r="HB116"/>
          <cell r="HC116"/>
          <cell r="HD116"/>
          <cell r="HE116"/>
          <cell r="HF116"/>
          <cell r="HG116"/>
          <cell r="HH116"/>
          <cell r="HI116"/>
          <cell r="HJ116"/>
          <cell r="HK116"/>
          <cell r="HL116"/>
          <cell r="HM116"/>
          <cell r="HN116"/>
          <cell r="HO116"/>
          <cell r="HP116"/>
          <cell r="HQ116"/>
          <cell r="HR116"/>
          <cell r="HS116"/>
          <cell r="HT116"/>
          <cell r="HU116"/>
          <cell r="HV116"/>
          <cell r="HW116"/>
          <cell r="HX116"/>
          <cell r="HY116"/>
          <cell r="HZ116"/>
          <cell r="IA116"/>
          <cell r="IB116"/>
          <cell r="IC116"/>
          <cell r="ID116"/>
          <cell r="IE116"/>
          <cell r="IF116"/>
          <cell r="IG116"/>
          <cell r="IH116"/>
          <cell r="II116"/>
          <cell r="IJ116"/>
          <cell r="IK116"/>
          <cell r="IL116"/>
          <cell r="IM116"/>
          <cell r="IN116"/>
          <cell r="IO116"/>
          <cell r="IP116"/>
          <cell r="IQ116"/>
          <cell r="IR116"/>
          <cell r="IS116"/>
          <cell r="IT116"/>
          <cell r="IU116"/>
          <cell r="IV116"/>
          <cell r="IW116"/>
          <cell r="IX116"/>
          <cell r="IY116"/>
          <cell r="IZ116"/>
          <cell r="JA116"/>
          <cell r="JB116"/>
          <cell r="JC116"/>
          <cell r="JD116"/>
          <cell r="JE116"/>
          <cell r="JF116"/>
          <cell r="JG116"/>
          <cell r="JH116"/>
          <cell r="JI116"/>
          <cell r="JJ116"/>
          <cell r="JK116"/>
          <cell r="JL116"/>
          <cell r="JM116"/>
          <cell r="JN116"/>
          <cell r="JO116"/>
          <cell r="JP116"/>
          <cell r="JQ116"/>
          <cell r="JR116"/>
          <cell r="JS116"/>
          <cell r="JT116"/>
          <cell r="JU116"/>
          <cell r="JV116"/>
          <cell r="JW116"/>
          <cell r="JX116"/>
          <cell r="JY116"/>
          <cell r="JZ116"/>
          <cell r="KA116"/>
          <cell r="KB116"/>
          <cell r="KC116"/>
          <cell r="KD116"/>
          <cell r="KE116"/>
          <cell r="KF116"/>
          <cell r="KG116"/>
          <cell r="KH116"/>
          <cell r="KI116"/>
          <cell r="KJ116"/>
          <cell r="KK116"/>
          <cell r="KL116"/>
          <cell r="KM116"/>
          <cell r="KN116"/>
          <cell r="KO116"/>
          <cell r="KP116"/>
          <cell r="KQ116"/>
          <cell r="KR116"/>
          <cell r="KS116"/>
          <cell r="KT116"/>
          <cell r="KU116"/>
          <cell r="KV116"/>
          <cell r="KW116"/>
          <cell r="KX116"/>
          <cell r="KY116"/>
          <cell r="KZ116"/>
          <cell r="LA116"/>
          <cell r="LB116"/>
          <cell r="LC116"/>
          <cell r="LD116"/>
          <cell r="LE116"/>
          <cell r="LF116"/>
          <cell r="LG116"/>
          <cell r="LH116"/>
          <cell r="LI116"/>
        </row>
        <row r="117">
          <cell r="D117">
            <v>4215</v>
          </cell>
          <cell r="E117" t="str">
            <v>Tuđa njega i pomoć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  <cell r="EZ117"/>
          <cell r="FA117"/>
          <cell r="FB117"/>
          <cell r="FC117"/>
          <cell r="FD117"/>
          <cell r="FE117"/>
          <cell r="FF117"/>
          <cell r="FG117"/>
          <cell r="FH117"/>
          <cell r="FI117"/>
          <cell r="FJ117"/>
          <cell r="FK117"/>
          <cell r="FL117"/>
          <cell r="FM117"/>
          <cell r="FN117"/>
          <cell r="FO117"/>
          <cell r="FP117"/>
          <cell r="FQ117"/>
          <cell r="FR117"/>
          <cell r="FS117"/>
          <cell r="FT117"/>
          <cell r="FU117"/>
          <cell r="FV117"/>
          <cell r="FW117"/>
          <cell r="FX117"/>
          <cell r="FY117"/>
          <cell r="FZ117"/>
          <cell r="GA117"/>
          <cell r="GB117"/>
          <cell r="GC117"/>
          <cell r="GD117"/>
          <cell r="GE117"/>
          <cell r="GF117"/>
          <cell r="GG117"/>
          <cell r="GH117"/>
          <cell r="GI117"/>
          <cell r="GJ117"/>
          <cell r="GK117"/>
          <cell r="GL117"/>
          <cell r="GM117"/>
          <cell r="GN117"/>
          <cell r="GO117"/>
          <cell r="GP117"/>
          <cell r="GQ117"/>
          <cell r="GR117"/>
          <cell r="GS117"/>
          <cell r="GT117"/>
          <cell r="GU117"/>
          <cell r="GV117"/>
          <cell r="GW117"/>
          <cell r="GX117"/>
          <cell r="GY117"/>
          <cell r="GZ117"/>
          <cell r="HA117"/>
          <cell r="HB117"/>
          <cell r="HC117"/>
          <cell r="HD117"/>
          <cell r="HE117"/>
          <cell r="HF117"/>
          <cell r="HG117"/>
          <cell r="HH117"/>
          <cell r="HI117"/>
          <cell r="HJ117"/>
          <cell r="HK117"/>
          <cell r="HL117"/>
          <cell r="HM117"/>
          <cell r="HN117"/>
          <cell r="HO117"/>
          <cell r="HP117"/>
          <cell r="HQ117"/>
          <cell r="HR117"/>
          <cell r="HS117"/>
          <cell r="HT117"/>
          <cell r="HU117"/>
          <cell r="HV117"/>
          <cell r="HW117"/>
          <cell r="HX117"/>
          <cell r="HY117"/>
          <cell r="HZ117"/>
          <cell r="IA117"/>
          <cell r="IB117"/>
          <cell r="IC117"/>
          <cell r="ID117"/>
          <cell r="IE117"/>
          <cell r="IF117"/>
          <cell r="IG117"/>
          <cell r="IH117"/>
          <cell r="II117"/>
          <cell r="IJ117"/>
          <cell r="IK117"/>
          <cell r="IL117"/>
          <cell r="IM117"/>
          <cell r="IN117"/>
          <cell r="IO117"/>
          <cell r="IP117"/>
          <cell r="IQ117"/>
          <cell r="IR117"/>
          <cell r="IS117"/>
          <cell r="IT117"/>
          <cell r="IU117"/>
          <cell r="IV117"/>
          <cell r="IW117"/>
          <cell r="IX117"/>
          <cell r="IY117"/>
          <cell r="IZ117"/>
          <cell r="JA117"/>
          <cell r="JB117"/>
          <cell r="JC117"/>
          <cell r="JD117"/>
          <cell r="JE117"/>
          <cell r="JF117"/>
          <cell r="JG117"/>
          <cell r="JH117"/>
          <cell r="JI117"/>
          <cell r="JJ117"/>
          <cell r="JK117"/>
          <cell r="JL117"/>
          <cell r="JM117"/>
          <cell r="JN117"/>
          <cell r="JO117"/>
          <cell r="JP117"/>
          <cell r="JQ117"/>
          <cell r="JR117"/>
          <cell r="JS117"/>
          <cell r="JT117"/>
          <cell r="JU117"/>
          <cell r="JV117"/>
          <cell r="JW117"/>
          <cell r="JX117"/>
          <cell r="JY117"/>
          <cell r="JZ117"/>
          <cell r="KA117"/>
          <cell r="KB117"/>
          <cell r="KC117"/>
          <cell r="KD117"/>
          <cell r="KE117"/>
          <cell r="KF117"/>
          <cell r="KG117"/>
          <cell r="KH117"/>
          <cell r="KI117"/>
          <cell r="KJ117"/>
          <cell r="KK117"/>
          <cell r="KL117"/>
          <cell r="KM117"/>
          <cell r="KN117"/>
          <cell r="KO117"/>
          <cell r="KP117"/>
          <cell r="KQ117"/>
          <cell r="KR117"/>
          <cell r="KS117"/>
          <cell r="KT117"/>
          <cell r="KU117"/>
          <cell r="KV117"/>
          <cell r="KW117"/>
          <cell r="KX117"/>
          <cell r="KY117"/>
          <cell r="KZ117"/>
          <cell r="LA117"/>
          <cell r="LB117"/>
          <cell r="LC117"/>
          <cell r="LD117"/>
          <cell r="LE117"/>
          <cell r="LF117"/>
          <cell r="LG117"/>
          <cell r="LH117"/>
          <cell r="LI117"/>
        </row>
        <row r="118">
          <cell r="D118">
            <v>4216</v>
          </cell>
          <cell r="E118" t="str">
            <v>Ishrana djece u predškolskim ustanovama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  <cell r="EZ118"/>
          <cell r="FA118"/>
          <cell r="FB118"/>
          <cell r="FC118"/>
          <cell r="FD118"/>
          <cell r="FE118"/>
          <cell r="FF118"/>
          <cell r="FG118"/>
          <cell r="FH118"/>
          <cell r="FI118"/>
          <cell r="FJ118"/>
          <cell r="FK118"/>
          <cell r="FL118"/>
          <cell r="FM118"/>
          <cell r="FN118"/>
          <cell r="FO118"/>
          <cell r="FP118"/>
          <cell r="FQ118"/>
          <cell r="FR118"/>
          <cell r="FS118"/>
          <cell r="FT118"/>
          <cell r="FU118"/>
          <cell r="FV118"/>
          <cell r="FW118"/>
          <cell r="FX118"/>
          <cell r="FY118"/>
          <cell r="FZ118"/>
          <cell r="GA118"/>
          <cell r="GB118"/>
          <cell r="GC118"/>
          <cell r="GD118"/>
          <cell r="GE118"/>
          <cell r="GF118"/>
          <cell r="GG118"/>
          <cell r="GH118"/>
          <cell r="GI118"/>
          <cell r="GJ118"/>
          <cell r="GK118"/>
          <cell r="GL118"/>
          <cell r="GM118"/>
          <cell r="GN118"/>
          <cell r="GO118"/>
          <cell r="GP118"/>
          <cell r="GQ118"/>
          <cell r="GR118"/>
          <cell r="GS118"/>
          <cell r="GT118"/>
          <cell r="GU118"/>
          <cell r="GV118"/>
          <cell r="GW118"/>
          <cell r="GX118"/>
          <cell r="GY118"/>
          <cell r="GZ118"/>
          <cell r="HA118"/>
          <cell r="HB118"/>
          <cell r="HC118"/>
          <cell r="HD118"/>
          <cell r="HE118"/>
          <cell r="HF118"/>
          <cell r="HG118"/>
          <cell r="HH118"/>
          <cell r="HI118"/>
          <cell r="HJ118"/>
          <cell r="HK118"/>
          <cell r="HL118"/>
          <cell r="HM118"/>
          <cell r="HN118"/>
          <cell r="HO118"/>
          <cell r="HP118"/>
          <cell r="HQ118"/>
          <cell r="HR118"/>
          <cell r="HS118"/>
          <cell r="HT118"/>
          <cell r="HU118"/>
          <cell r="HV118"/>
          <cell r="HW118"/>
          <cell r="HX118"/>
          <cell r="HY118"/>
          <cell r="HZ118"/>
          <cell r="IA118"/>
          <cell r="IB118"/>
          <cell r="IC118"/>
          <cell r="ID118"/>
          <cell r="IE118"/>
          <cell r="IF118"/>
          <cell r="IG118"/>
          <cell r="IH118"/>
          <cell r="II118"/>
          <cell r="IJ118"/>
          <cell r="IK118"/>
          <cell r="IL118"/>
          <cell r="IM118"/>
          <cell r="IN118"/>
          <cell r="IO118"/>
          <cell r="IP118"/>
          <cell r="IQ118"/>
          <cell r="IR118"/>
          <cell r="IS118"/>
          <cell r="IT118"/>
          <cell r="IU118"/>
          <cell r="IV118"/>
          <cell r="IW118"/>
          <cell r="IX118"/>
          <cell r="IY118"/>
          <cell r="IZ118"/>
          <cell r="JA118"/>
          <cell r="JB118"/>
          <cell r="JC118"/>
          <cell r="JD118"/>
          <cell r="JE118"/>
          <cell r="JF118"/>
          <cell r="JG118"/>
          <cell r="JH118"/>
          <cell r="JI118"/>
          <cell r="JJ118"/>
          <cell r="JK118"/>
          <cell r="JL118"/>
          <cell r="JM118"/>
          <cell r="JN118"/>
          <cell r="JO118"/>
          <cell r="JP118"/>
          <cell r="JQ118"/>
          <cell r="JR118"/>
          <cell r="JS118"/>
          <cell r="JT118"/>
          <cell r="JU118"/>
          <cell r="JV118"/>
          <cell r="JW118"/>
          <cell r="JX118"/>
          <cell r="JY118"/>
          <cell r="JZ118"/>
          <cell r="KA118"/>
          <cell r="KB118"/>
          <cell r="KC118"/>
          <cell r="KD118"/>
          <cell r="KE118"/>
          <cell r="KF118"/>
          <cell r="KG118"/>
          <cell r="KH118"/>
          <cell r="KI118"/>
          <cell r="KJ118"/>
          <cell r="KK118"/>
          <cell r="KL118"/>
          <cell r="KM118"/>
          <cell r="KN118"/>
          <cell r="KO118"/>
          <cell r="KP118"/>
          <cell r="KQ118"/>
          <cell r="KR118"/>
          <cell r="KS118"/>
          <cell r="KT118"/>
          <cell r="KU118"/>
          <cell r="KV118"/>
          <cell r="KW118"/>
          <cell r="KX118"/>
          <cell r="KY118"/>
          <cell r="KZ118"/>
          <cell r="LA118"/>
          <cell r="LB118"/>
          <cell r="LC118"/>
          <cell r="LD118"/>
          <cell r="LE118"/>
          <cell r="LF118"/>
          <cell r="LG118"/>
          <cell r="LH118"/>
          <cell r="LI118"/>
        </row>
        <row r="119">
          <cell r="D119">
            <v>4217</v>
          </cell>
          <cell r="E119" t="str">
            <v>Izdržavanje štićenika u domovima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  <cell r="EZ119"/>
          <cell r="FA119"/>
          <cell r="FB119"/>
          <cell r="FC119"/>
          <cell r="FD119"/>
          <cell r="FE119"/>
          <cell r="FF119"/>
          <cell r="FG119"/>
          <cell r="FH119"/>
          <cell r="FI119"/>
          <cell r="FJ119"/>
          <cell r="FK119"/>
          <cell r="FL119"/>
          <cell r="FM119"/>
          <cell r="FN119"/>
          <cell r="FO119"/>
          <cell r="FP119"/>
          <cell r="FQ119"/>
          <cell r="FR119"/>
          <cell r="FS119"/>
          <cell r="FT119"/>
          <cell r="FU119"/>
          <cell r="FV119"/>
          <cell r="FW119"/>
          <cell r="FX119"/>
          <cell r="FY119"/>
          <cell r="FZ119"/>
          <cell r="GA119"/>
          <cell r="GB119"/>
          <cell r="GC119"/>
          <cell r="GD119"/>
          <cell r="GE119"/>
          <cell r="GF119"/>
          <cell r="GG119"/>
          <cell r="GH119"/>
          <cell r="GI119"/>
          <cell r="GJ119"/>
          <cell r="GK119"/>
          <cell r="GL119"/>
          <cell r="GM119"/>
          <cell r="GN119"/>
          <cell r="GO119"/>
          <cell r="GP119"/>
          <cell r="GQ119"/>
          <cell r="GR119"/>
          <cell r="GS119"/>
          <cell r="GT119"/>
          <cell r="GU119"/>
          <cell r="GV119"/>
          <cell r="GW119"/>
          <cell r="GX119"/>
          <cell r="GY119"/>
          <cell r="GZ119"/>
          <cell r="HA119"/>
          <cell r="HB119"/>
          <cell r="HC119"/>
          <cell r="HD119"/>
          <cell r="HE119"/>
          <cell r="HF119"/>
          <cell r="HG119"/>
          <cell r="HH119"/>
          <cell r="HI119"/>
          <cell r="HJ119"/>
          <cell r="HK119"/>
          <cell r="HL119"/>
          <cell r="HM119"/>
          <cell r="HN119"/>
          <cell r="HO119"/>
          <cell r="HP119"/>
          <cell r="HQ119"/>
          <cell r="HR119"/>
          <cell r="HS119"/>
          <cell r="HT119"/>
          <cell r="HU119"/>
          <cell r="HV119"/>
          <cell r="HW119"/>
          <cell r="HX119"/>
          <cell r="HY119"/>
          <cell r="HZ119"/>
          <cell r="IA119"/>
          <cell r="IB119"/>
          <cell r="IC119"/>
          <cell r="ID119"/>
          <cell r="IE119"/>
          <cell r="IF119"/>
          <cell r="IG119"/>
          <cell r="IH119"/>
          <cell r="II119"/>
          <cell r="IJ119"/>
          <cell r="IK119"/>
          <cell r="IL119"/>
          <cell r="IM119"/>
          <cell r="IN119"/>
          <cell r="IO119"/>
          <cell r="IP119"/>
          <cell r="IQ119"/>
          <cell r="IR119"/>
          <cell r="IS119"/>
          <cell r="IT119"/>
          <cell r="IU119"/>
          <cell r="IV119"/>
          <cell r="IW119"/>
          <cell r="IX119"/>
          <cell r="IY119"/>
          <cell r="IZ119"/>
          <cell r="JA119"/>
          <cell r="JB119"/>
          <cell r="JC119"/>
          <cell r="JD119"/>
          <cell r="JE119"/>
          <cell r="JF119"/>
          <cell r="JG119"/>
          <cell r="JH119"/>
          <cell r="JI119"/>
          <cell r="JJ119"/>
          <cell r="JK119"/>
          <cell r="JL119"/>
          <cell r="JM119"/>
          <cell r="JN119"/>
          <cell r="JO119"/>
          <cell r="JP119"/>
          <cell r="JQ119"/>
          <cell r="JR119"/>
          <cell r="JS119"/>
          <cell r="JT119"/>
          <cell r="JU119"/>
          <cell r="JV119"/>
          <cell r="JW119"/>
          <cell r="JX119"/>
          <cell r="JY119"/>
          <cell r="JZ119"/>
          <cell r="KA119"/>
          <cell r="KB119"/>
          <cell r="KC119"/>
          <cell r="KD119"/>
          <cell r="KE119"/>
          <cell r="KF119"/>
          <cell r="KG119"/>
          <cell r="KH119"/>
          <cell r="KI119"/>
          <cell r="KJ119"/>
          <cell r="KK119"/>
          <cell r="KL119"/>
          <cell r="KM119"/>
          <cell r="KN119"/>
          <cell r="KO119"/>
          <cell r="KP119"/>
          <cell r="KQ119"/>
          <cell r="KR119"/>
          <cell r="KS119"/>
          <cell r="KT119"/>
          <cell r="KU119"/>
          <cell r="KV119"/>
          <cell r="KW119"/>
          <cell r="KX119"/>
          <cell r="KY119"/>
          <cell r="KZ119"/>
          <cell r="LA119"/>
          <cell r="LB119"/>
          <cell r="LC119"/>
          <cell r="LD119"/>
          <cell r="LE119"/>
          <cell r="LF119"/>
          <cell r="LG119"/>
          <cell r="LH119"/>
          <cell r="LI119"/>
        </row>
        <row r="120">
          <cell r="D120">
            <v>4218</v>
          </cell>
          <cell r="E120" t="str">
            <v>Ost pr iz ob soczaš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L120"/>
          <cell r="EM120"/>
          <cell r="EN120"/>
          <cell r="EO120"/>
          <cell r="EP120"/>
          <cell r="EQ120"/>
          <cell r="ER120"/>
          <cell r="ES120"/>
          <cell r="ET120"/>
          <cell r="EU120"/>
          <cell r="EV120"/>
          <cell r="EW120"/>
          <cell r="EX120"/>
          <cell r="EY120"/>
          <cell r="EZ120"/>
          <cell r="FA120"/>
          <cell r="FB120"/>
          <cell r="FC120"/>
          <cell r="FD120"/>
          <cell r="FE120"/>
          <cell r="FF120"/>
          <cell r="FG120"/>
          <cell r="FH120"/>
          <cell r="FI120"/>
          <cell r="FJ120"/>
          <cell r="FK120"/>
          <cell r="FL120"/>
          <cell r="FM120"/>
          <cell r="FN120"/>
          <cell r="FO120"/>
          <cell r="FP120"/>
          <cell r="FQ120"/>
          <cell r="FR120"/>
          <cell r="FS120"/>
          <cell r="FT120"/>
          <cell r="FU120"/>
          <cell r="FV120"/>
          <cell r="FW120"/>
          <cell r="FX120"/>
          <cell r="FY120"/>
          <cell r="FZ120"/>
          <cell r="GA120"/>
          <cell r="GB120"/>
          <cell r="GC120"/>
          <cell r="GD120"/>
          <cell r="GE120"/>
          <cell r="GF120"/>
          <cell r="GG120"/>
          <cell r="GH120"/>
          <cell r="GI120"/>
          <cell r="GJ120"/>
          <cell r="GK120"/>
          <cell r="GL120"/>
          <cell r="GM120"/>
          <cell r="GN120"/>
          <cell r="GO120"/>
          <cell r="GP120"/>
          <cell r="GQ120"/>
          <cell r="GR120"/>
          <cell r="GS120"/>
          <cell r="GT120"/>
          <cell r="GU120"/>
          <cell r="GV120"/>
          <cell r="GW120"/>
          <cell r="GX120"/>
          <cell r="GY120"/>
          <cell r="GZ120"/>
          <cell r="HA120"/>
          <cell r="HB120"/>
          <cell r="HC120"/>
          <cell r="HD120"/>
          <cell r="HE120"/>
          <cell r="HF120"/>
          <cell r="HG120"/>
          <cell r="HH120"/>
          <cell r="HI120"/>
          <cell r="HJ120"/>
          <cell r="HK120"/>
          <cell r="HL120"/>
          <cell r="HM120"/>
          <cell r="HN120"/>
          <cell r="HO120"/>
          <cell r="HP120"/>
          <cell r="HQ120"/>
          <cell r="HR120"/>
          <cell r="HS120"/>
          <cell r="HT120"/>
          <cell r="HU120"/>
          <cell r="HV120"/>
          <cell r="HW120"/>
          <cell r="HX120"/>
          <cell r="HY120"/>
          <cell r="HZ120"/>
          <cell r="IA120"/>
          <cell r="IB120"/>
          <cell r="IC120"/>
          <cell r="ID120"/>
          <cell r="IE120"/>
          <cell r="IF120"/>
          <cell r="IG120"/>
          <cell r="IH120"/>
          <cell r="II120"/>
          <cell r="IJ120"/>
          <cell r="IK120"/>
          <cell r="IL120"/>
          <cell r="IM120"/>
          <cell r="IN120"/>
          <cell r="IO120"/>
          <cell r="IP120"/>
          <cell r="IQ120"/>
          <cell r="IR120"/>
          <cell r="IS120"/>
          <cell r="IT120"/>
          <cell r="IU120"/>
          <cell r="IV120"/>
          <cell r="IW120"/>
          <cell r="IX120"/>
          <cell r="IY120"/>
          <cell r="IZ120"/>
          <cell r="JA120"/>
          <cell r="JB120"/>
          <cell r="JC120"/>
          <cell r="JD120"/>
          <cell r="JE120"/>
          <cell r="JF120"/>
          <cell r="JG120"/>
          <cell r="JH120"/>
          <cell r="JI120"/>
          <cell r="JJ120"/>
          <cell r="JK120"/>
          <cell r="JL120"/>
          <cell r="JM120"/>
          <cell r="JN120"/>
          <cell r="JO120"/>
          <cell r="JP120"/>
          <cell r="JQ120"/>
          <cell r="JR120"/>
          <cell r="JS120"/>
          <cell r="JT120"/>
          <cell r="JU120"/>
          <cell r="JV120"/>
          <cell r="JW120"/>
          <cell r="JX120"/>
          <cell r="JY120"/>
          <cell r="JZ120"/>
          <cell r="KA120"/>
          <cell r="KB120"/>
          <cell r="KC120"/>
          <cell r="KD120"/>
          <cell r="KE120"/>
          <cell r="KF120"/>
          <cell r="KG120"/>
          <cell r="KH120"/>
          <cell r="KI120"/>
          <cell r="KJ120"/>
          <cell r="KK120"/>
          <cell r="KL120"/>
          <cell r="KM120"/>
          <cell r="KN120"/>
          <cell r="KO120"/>
          <cell r="KP120"/>
          <cell r="KQ120"/>
          <cell r="KR120"/>
          <cell r="KS120"/>
          <cell r="KT120"/>
          <cell r="KU120"/>
          <cell r="KV120"/>
          <cell r="KW120"/>
          <cell r="KX120"/>
          <cell r="KY120"/>
          <cell r="KZ120"/>
          <cell r="LA120"/>
          <cell r="LB120"/>
          <cell r="LC120"/>
          <cell r="LD120"/>
          <cell r="LE120"/>
          <cell r="LF120"/>
          <cell r="LG120"/>
          <cell r="LH120"/>
          <cell r="LI120"/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/>
          <cell r="EU121"/>
          <cell r="EV121"/>
          <cell r="EW121"/>
          <cell r="EX121"/>
          <cell r="EY121"/>
          <cell r="EZ121"/>
          <cell r="FA121"/>
          <cell r="FB121"/>
          <cell r="FC121"/>
          <cell r="FD121"/>
          <cell r="FE121"/>
          <cell r="FF121"/>
          <cell r="FG121"/>
          <cell r="FH121"/>
          <cell r="FI121"/>
          <cell r="FJ121"/>
          <cell r="FK121"/>
          <cell r="FL121"/>
          <cell r="FM121"/>
          <cell r="FN121"/>
          <cell r="FO121"/>
          <cell r="FP121"/>
          <cell r="FQ121"/>
          <cell r="FR121"/>
          <cell r="FS121"/>
          <cell r="FT121"/>
          <cell r="FU121"/>
          <cell r="FV121"/>
          <cell r="FW121"/>
          <cell r="FX121"/>
          <cell r="FY121"/>
          <cell r="FZ121"/>
          <cell r="GA121"/>
          <cell r="GB121"/>
          <cell r="GC121"/>
          <cell r="GD121"/>
          <cell r="GE121"/>
          <cell r="GF121"/>
          <cell r="GG121"/>
          <cell r="GH121"/>
          <cell r="GI121"/>
          <cell r="GJ121"/>
          <cell r="GK121"/>
          <cell r="GL121"/>
          <cell r="GM121"/>
          <cell r="GN121"/>
          <cell r="GO121"/>
          <cell r="GP121"/>
          <cell r="GQ121"/>
          <cell r="GR121"/>
          <cell r="GS121"/>
          <cell r="GT121"/>
          <cell r="GU121"/>
          <cell r="GV121"/>
          <cell r="GW121"/>
          <cell r="GX121"/>
          <cell r="GY121"/>
          <cell r="GZ121"/>
          <cell r="HA121"/>
          <cell r="HB121"/>
          <cell r="HC121"/>
          <cell r="HD121"/>
          <cell r="HE121"/>
          <cell r="HF121"/>
          <cell r="HG121"/>
          <cell r="HH121"/>
          <cell r="HI121"/>
          <cell r="HJ121"/>
          <cell r="HK121"/>
          <cell r="HL121"/>
          <cell r="HM121"/>
          <cell r="HN121"/>
          <cell r="HO121"/>
          <cell r="HP121"/>
          <cell r="HQ121"/>
          <cell r="HR121"/>
          <cell r="HS121"/>
          <cell r="HT121"/>
          <cell r="HU121"/>
          <cell r="HV121"/>
          <cell r="HW121"/>
          <cell r="HX121"/>
          <cell r="HY121"/>
          <cell r="HZ121"/>
          <cell r="IA121"/>
          <cell r="IB121"/>
          <cell r="IC121"/>
          <cell r="ID121"/>
          <cell r="IE121"/>
          <cell r="IF121"/>
          <cell r="IG121"/>
          <cell r="IH121"/>
          <cell r="II121"/>
          <cell r="IJ121"/>
          <cell r="IK121"/>
          <cell r="IL121"/>
          <cell r="IM121"/>
          <cell r="IN121"/>
          <cell r="IO121"/>
          <cell r="IP121"/>
          <cell r="IQ121"/>
          <cell r="IR121"/>
          <cell r="IS121"/>
          <cell r="IT121"/>
          <cell r="IU121"/>
          <cell r="IV121"/>
          <cell r="IW121"/>
          <cell r="IX121"/>
          <cell r="IY121"/>
          <cell r="IZ121"/>
          <cell r="JA121"/>
          <cell r="JB121"/>
          <cell r="JC121"/>
          <cell r="JD121"/>
          <cell r="JE121"/>
          <cell r="JF121"/>
          <cell r="JG121"/>
          <cell r="JH121"/>
          <cell r="JI121"/>
          <cell r="JJ121"/>
          <cell r="JK121"/>
          <cell r="JL121"/>
          <cell r="JM121"/>
          <cell r="JN121"/>
          <cell r="JO121"/>
          <cell r="JP121"/>
          <cell r="JQ121"/>
          <cell r="JR121"/>
          <cell r="JS121"/>
          <cell r="JT121"/>
          <cell r="JU121"/>
          <cell r="JV121"/>
          <cell r="JW121"/>
          <cell r="JX121"/>
          <cell r="JY121"/>
          <cell r="JZ121"/>
          <cell r="KA121"/>
          <cell r="KB121"/>
          <cell r="KC121"/>
          <cell r="KD121"/>
          <cell r="KE121"/>
          <cell r="KF121"/>
          <cell r="KG121"/>
          <cell r="KH121"/>
          <cell r="KI121"/>
          <cell r="KJ121"/>
          <cell r="KK121"/>
          <cell r="KL121"/>
          <cell r="KM121"/>
          <cell r="KN121"/>
          <cell r="KO121"/>
          <cell r="KP121"/>
          <cell r="KQ121"/>
          <cell r="KR121"/>
          <cell r="KS121"/>
          <cell r="KT121"/>
          <cell r="KU121"/>
          <cell r="KV121"/>
          <cell r="KW121"/>
          <cell r="KX121"/>
          <cell r="KY121"/>
          <cell r="KZ121"/>
          <cell r="LA121"/>
          <cell r="LB121"/>
          <cell r="LC121"/>
          <cell r="LD121"/>
          <cell r="LE121"/>
          <cell r="LF121"/>
          <cell r="LG121"/>
          <cell r="LH121"/>
          <cell r="LI121"/>
        </row>
        <row r="122">
          <cell r="D122">
            <v>4221</v>
          </cell>
          <cell r="E122" t="str">
            <v>Garantovane zarade</v>
          </cell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L122"/>
          <cell r="EM122"/>
          <cell r="EN122"/>
          <cell r="EO122"/>
          <cell r="EP122"/>
          <cell r="EQ122"/>
          <cell r="ER122"/>
          <cell r="ES122"/>
          <cell r="ET122"/>
          <cell r="EU122"/>
          <cell r="EV122"/>
          <cell r="EW122"/>
          <cell r="EX122"/>
          <cell r="EY122"/>
          <cell r="EZ122"/>
          <cell r="FA122"/>
          <cell r="FB122"/>
          <cell r="FC122"/>
          <cell r="FD122"/>
          <cell r="FE122"/>
          <cell r="FF122"/>
          <cell r="FG122"/>
          <cell r="FH122"/>
          <cell r="FI122"/>
          <cell r="FJ122"/>
          <cell r="FK122"/>
          <cell r="FL122"/>
          <cell r="FM122"/>
          <cell r="FN122"/>
          <cell r="FO122"/>
          <cell r="FP122"/>
          <cell r="FQ122"/>
          <cell r="FR122"/>
          <cell r="FS122"/>
          <cell r="FT122"/>
          <cell r="FU122"/>
          <cell r="FV122"/>
          <cell r="FW122"/>
          <cell r="FX122"/>
          <cell r="FY122"/>
          <cell r="FZ122"/>
          <cell r="GA122"/>
          <cell r="GB122"/>
          <cell r="GC122"/>
          <cell r="GD122"/>
          <cell r="GE122"/>
          <cell r="GF122"/>
          <cell r="GG122"/>
          <cell r="GH122"/>
          <cell r="GI122"/>
          <cell r="GJ122"/>
          <cell r="GK122"/>
          <cell r="GL122"/>
          <cell r="GM122"/>
          <cell r="GN122"/>
          <cell r="GO122"/>
          <cell r="GP122"/>
          <cell r="GQ122"/>
          <cell r="GR122"/>
          <cell r="GS122"/>
          <cell r="GT122"/>
          <cell r="GU122"/>
          <cell r="GV122"/>
          <cell r="GW122"/>
          <cell r="GX122"/>
          <cell r="GY122"/>
          <cell r="GZ122"/>
          <cell r="HA122"/>
          <cell r="HB122"/>
          <cell r="HC122"/>
          <cell r="HD122"/>
          <cell r="HE122"/>
          <cell r="HF122"/>
          <cell r="HG122"/>
          <cell r="HH122"/>
          <cell r="HI122"/>
          <cell r="HJ122"/>
          <cell r="HK122"/>
          <cell r="HL122"/>
          <cell r="HM122"/>
          <cell r="HN122"/>
          <cell r="HO122"/>
          <cell r="HP122"/>
          <cell r="HQ122"/>
          <cell r="HR122"/>
          <cell r="HS122"/>
          <cell r="HT122"/>
          <cell r="HU122"/>
          <cell r="HV122"/>
          <cell r="HW122"/>
          <cell r="HX122"/>
          <cell r="HY122"/>
          <cell r="HZ122"/>
          <cell r="IA122"/>
          <cell r="IB122"/>
          <cell r="IC122"/>
          <cell r="ID122"/>
          <cell r="IE122"/>
          <cell r="IF122"/>
          <cell r="IG122"/>
          <cell r="IH122"/>
          <cell r="II122"/>
          <cell r="IJ122"/>
          <cell r="IK122"/>
          <cell r="IL122"/>
          <cell r="IM122"/>
          <cell r="IN122"/>
          <cell r="IO122"/>
          <cell r="IP122"/>
          <cell r="IQ122"/>
          <cell r="IR122"/>
          <cell r="IS122"/>
          <cell r="IT122"/>
          <cell r="IU122"/>
          <cell r="IV122"/>
          <cell r="IW122"/>
          <cell r="IX122"/>
          <cell r="IY122"/>
          <cell r="IZ122"/>
          <cell r="JA122"/>
          <cell r="JB122"/>
          <cell r="JC122"/>
          <cell r="JD122"/>
          <cell r="JE122"/>
          <cell r="JF122"/>
          <cell r="JG122"/>
          <cell r="JH122"/>
          <cell r="JI122"/>
          <cell r="JJ122"/>
          <cell r="JK122"/>
          <cell r="JL122"/>
          <cell r="JM122"/>
          <cell r="JN122"/>
          <cell r="JO122"/>
          <cell r="JP122"/>
          <cell r="JQ122"/>
          <cell r="JR122"/>
          <cell r="JS122"/>
          <cell r="JT122"/>
          <cell r="JU122"/>
          <cell r="JV122"/>
          <cell r="JW122"/>
          <cell r="JX122"/>
          <cell r="JY122"/>
          <cell r="JZ122"/>
          <cell r="KA122"/>
          <cell r="KB122"/>
          <cell r="KC122"/>
          <cell r="KD122"/>
          <cell r="KE122"/>
          <cell r="KF122"/>
          <cell r="KG122"/>
          <cell r="KH122"/>
          <cell r="KI122"/>
          <cell r="KJ122"/>
          <cell r="KK122"/>
          <cell r="KL122"/>
          <cell r="KM122"/>
          <cell r="KN122"/>
          <cell r="KO122"/>
          <cell r="KP122"/>
          <cell r="KQ122"/>
          <cell r="KR122"/>
          <cell r="KS122"/>
          <cell r="KT122"/>
          <cell r="KU122"/>
          <cell r="KV122"/>
          <cell r="KW122"/>
          <cell r="KX122"/>
          <cell r="KY122"/>
          <cell r="KZ122"/>
          <cell r="LA122"/>
          <cell r="LB122"/>
          <cell r="LC122"/>
          <cell r="LD122"/>
          <cell r="LE122"/>
          <cell r="LF122"/>
          <cell r="LG122"/>
          <cell r="LH122"/>
          <cell r="LI122"/>
        </row>
        <row r="123">
          <cell r="D123">
            <v>4222</v>
          </cell>
          <cell r="E123" t="str">
            <v>Otpremnine za tehnološke viškove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L123"/>
          <cell r="EM123"/>
          <cell r="EN123"/>
          <cell r="EO123"/>
          <cell r="EP123"/>
          <cell r="EQ123"/>
          <cell r="ER123"/>
          <cell r="ES123"/>
          <cell r="ET123"/>
          <cell r="EU123"/>
          <cell r="EV123"/>
          <cell r="EW123"/>
          <cell r="EX123"/>
          <cell r="EY123"/>
          <cell r="EZ123"/>
          <cell r="FA123"/>
          <cell r="FB123"/>
          <cell r="FC123"/>
          <cell r="FD123"/>
          <cell r="FE123"/>
          <cell r="FF123"/>
          <cell r="FG123"/>
          <cell r="FH123"/>
          <cell r="FI123"/>
          <cell r="FJ123"/>
          <cell r="FK123"/>
          <cell r="FL123"/>
          <cell r="FM123"/>
          <cell r="FN123"/>
          <cell r="FO123"/>
          <cell r="FP123"/>
          <cell r="FQ123"/>
          <cell r="FR123"/>
          <cell r="FS123"/>
          <cell r="FT123"/>
          <cell r="FU123"/>
          <cell r="FV123"/>
          <cell r="FW123"/>
          <cell r="FX123"/>
          <cell r="FY123"/>
          <cell r="FZ123"/>
          <cell r="GA123"/>
          <cell r="GB123"/>
          <cell r="GC123"/>
          <cell r="GD123"/>
          <cell r="GE123"/>
          <cell r="GF123"/>
          <cell r="GG123"/>
          <cell r="GH123"/>
          <cell r="GI123"/>
          <cell r="GJ123"/>
          <cell r="GK123"/>
          <cell r="GL123"/>
          <cell r="GM123"/>
          <cell r="GN123"/>
          <cell r="GO123"/>
          <cell r="GP123"/>
          <cell r="GQ123"/>
          <cell r="GR123"/>
          <cell r="GS123"/>
          <cell r="GT123"/>
          <cell r="GU123"/>
          <cell r="GV123"/>
          <cell r="GW123"/>
          <cell r="GX123"/>
          <cell r="GY123"/>
          <cell r="GZ123"/>
          <cell r="HA123"/>
          <cell r="HB123"/>
          <cell r="HC123"/>
          <cell r="HD123"/>
          <cell r="HE123"/>
          <cell r="HF123"/>
          <cell r="HG123"/>
          <cell r="HH123"/>
          <cell r="HI123"/>
          <cell r="HJ123"/>
          <cell r="HK123"/>
          <cell r="HL123"/>
          <cell r="HM123"/>
          <cell r="HN123"/>
          <cell r="HO123"/>
          <cell r="HP123"/>
          <cell r="HQ123"/>
          <cell r="HR123"/>
          <cell r="HS123"/>
          <cell r="HT123"/>
          <cell r="HU123"/>
          <cell r="HV123"/>
          <cell r="HW123"/>
          <cell r="HX123"/>
          <cell r="HY123"/>
          <cell r="HZ123"/>
          <cell r="IA123"/>
          <cell r="IB123"/>
          <cell r="IC123"/>
          <cell r="ID123"/>
          <cell r="IE123"/>
          <cell r="IF123"/>
          <cell r="IG123"/>
          <cell r="IH123"/>
          <cell r="II123"/>
          <cell r="IJ123"/>
          <cell r="IK123"/>
          <cell r="IL123"/>
          <cell r="IM123"/>
          <cell r="IN123"/>
          <cell r="IO123"/>
          <cell r="IP123"/>
          <cell r="IQ123"/>
          <cell r="IR123"/>
          <cell r="IS123"/>
          <cell r="IT123"/>
          <cell r="IU123"/>
          <cell r="IV123"/>
          <cell r="IW123"/>
          <cell r="IX123"/>
          <cell r="IY123"/>
          <cell r="IZ123"/>
          <cell r="JA123"/>
          <cell r="JB123"/>
          <cell r="JC123"/>
          <cell r="JD123"/>
          <cell r="JE123"/>
          <cell r="JF123"/>
          <cell r="JG123"/>
          <cell r="JH123"/>
          <cell r="JI123"/>
          <cell r="JJ123"/>
          <cell r="JK123"/>
          <cell r="JL123"/>
          <cell r="JM123"/>
          <cell r="JN123"/>
          <cell r="JO123"/>
          <cell r="JP123"/>
          <cell r="JQ123"/>
          <cell r="JR123"/>
          <cell r="JS123"/>
          <cell r="JT123"/>
          <cell r="JU123"/>
          <cell r="JV123"/>
          <cell r="JW123"/>
          <cell r="JX123"/>
          <cell r="JY123"/>
          <cell r="JZ123"/>
          <cell r="KA123"/>
          <cell r="KB123"/>
          <cell r="KC123"/>
          <cell r="KD123"/>
          <cell r="KE123"/>
          <cell r="KF123"/>
          <cell r="KG123"/>
          <cell r="KH123"/>
          <cell r="KI123"/>
          <cell r="KJ123"/>
          <cell r="KK123"/>
          <cell r="KL123"/>
          <cell r="KM123"/>
          <cell r="KN123"/>
          <cell r="KO123"/>
          <cell r="KP123"/>
          <cell r="KQ123"/>
          <cell r="KR123"/>
          <cell r="KS123"/>
          <cell r="KT123"/>
          <cell r="KU123"/>
          <cell r="KV123"/>
          <cell r="KW123"/>
          <cell r="KX123"/>
          <cell r="KY123"/>
          <cell r="KZ123"/>
          <cell r="LA123"/>
          <cell r="LB123"/>
          <cell r="LC123"/>
          <cell r="LD123"/>
          <cell r="LE123"/>
          <cell r="LF123"/>
          <cell r="LG123"/>
          <cell r="LH123"/>
          <cell r="LI123"/>
        </row>
        <row r="124">
          <cell r="D124">
            <v>4223</v>
          </cell>
          <cell r="E124" t="str">
            <v>Dokup staža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L124"/>
          <cell r="EM124"/>
          <cell r="EN124"/>
          <cell r="EO124"/>
          <cell r="EP124"/>
          <cell r="EQ124"/>
          <cell r="ER124"/>
          <cell r="ES124"/>
          <cell r="ET124"/>
          <cell r="EU124"/>
          <cell r="EV124"/>
          <cell r="EW124"/>
          <cell r="EX124"/>
          <cell r="EY124"/>
          <cell r="EZ124"/>
          <cell r="FA124"/>
          <cell r="FB124"/>
          <cell r="FC124"/>
          <cell r="FD124"/>
          <cell r="FE124"/>
          <cell r="FF124"/>
          <cell r="FG124"/>
          <cell r="FH124"/>
          <cell r="FI124"/>
          <cell r="FJ124"/>
          <cell r="FK124"/>
          <cell r="FL124"/>
          <cell r="FM124"/>
          <cell r="FN124"/>
          <cell r="FO124"/>
          <cell r="FP124"/>
          <cell r="FQ124"/>
          <cell r="FR124"/>
          <cell r="FS124"/>
          <cell r="FT124"/>
          <cell r="FU124"/>
          <cell r="FV124"/>
          <cell r="FW124"/>
          <cell r="FX124"/>
          <cell r="FY124"/>
          <cell r="FZ124"/>
          <cell r="GA124"/>
          <cell r="GB124"/>
          <cell r="GC124"/>
          <cell r="GD124"/>
          <cell r="GE124"/>
          <cell r="GF124"/>
          <cell r="GG124"/>
          <cell r="GH124"/>
          <cell r="GI124"/>
          <cell r="GJ124"/>
          <cell r="GK124"/>
          <cell r="GL124"/>
          <cell r="GM124"/>
          <cell r="GN124"/>
          <cell r="GO124"/>
          <cell r="GP124"/>
          <cell r="GQ124"/>
          <cell r="GR124"/>
          <cell r="GS124"/>
          <cell r="GT124"/>
          <cell r="GU124"/>
          <cell r="GV124"/>
          <cell r="GW124"/>
          <cell r="GX124"/>
          <cell r="GY124"/>
          <cell r="GZ124"/>
          <cell r="HA124"/>
          <cell r="HB124"/>
          <cell r="HC124"/>
          <cell r="HD124"/>
          <cell r="HE124"/>
          <cell r="HF124"/>
          <cell r="HG124"/>
          <cell r="HH124"/>
          <cell r="HI124"/>
          <cell r="HJ124"/>
          <cell r="HK124"/>
          <cell r="HL124"/>
          <cell r="HM124"/>
          <cell r="HN124"/>
          <cell r="HO124"/>
          <cell r="HP124"/>
          <cell r="HQ124"/>
          <cell r="HR124"/>
          <cell r="HS124"/>
          <cell r="HT124"/>
          <cell r="HU124"/>
          <cell r="HV124"/>
          <cell r="HW124"/>
          <cell r="HX124"/>
          <cell r="HY124"/>
          <cell r="HZ124"/>
          <cell r="IA124"/>
          <cell r="IB124"/>
          <cell r="IC124"/>
          <cell r="ID124"/>
          <cell r="IE124"/>
          <cell r="IF124"/>
          <cell r="IG124"/>
          <cell r="IH124"/>
          <cell r="II124"/>
          <cell r="IJ124"/>
          <cell r="IK124"/>
          <cell r="IL124"/>
          <cell r="IM124"/>
          <cell r="IN124"/>
          <cell r="IO124"/>
          <cell r="IP124"/>
          <cell r="IQ124"/>
          <cell r="IR124"/>
          <cell r="IS124"/>
          <cell r="IT124"/>
          <cell r="IU124"/>
          <cell r="IV124"/>
          <cell r="IW124"/>
          <cell r="IX124"/>
          <cell r="IY124"/>
          <cell r="IZ124"/>
          <cell r="JA124"/>
          <cell r="JB124"/>
          <cell r="JC124"/>
          <cell r="JD124"/>
          <cell r="JE124"/>
          <cell r="JF124"/>
          <cell r="JG124"/>
          <cell r="JH124"/>
          <cell r="JI124"/>
          <cell r="JJ124"/>
          <cell r="JK124"/>
          <cell r="JL124"/>
          <cell r="JM124"/>
          <cell r="JN124"/>
          <cell r="JO124"/>
          <cell r="JP124"/>
          <cell r="JQ124"/>
          <cell r="JR124"/>
          <cell r="JS124"/>
          <cell r="JT124"/>
          <cell r="JU124"/>
          <cell r="JV124"/>
          <cell r="JW124"/>
          <cell r="JX124"/>
          <cell r="JY124"/>
          <cell r="JZ124"/>
          <cell r="KA124"/>
          <cell r="KB124"/>
          <cell r="KC124"/>
          <cell r="KD124"/>
          <cell r="KE124"/>
          <cell r="KF124"/>
          <cell r="KG124"/>
          <cell r="KH124"/>
          <cell r="KI124"/>
          <cell r="KJ124"/>
          <cell r="KK124"/>
          <cell r="KL124"/>
          <cell r="KM124"/>
          <cell r="KN124"/>
          <cell r="KO124"/>
          <cell r="KP124"/>
          <cell r="KQ124"/>
          <cell r="KR124"/>
          <cell r="KS124"/>
          <cell r="KT124"/>
          <cell r="KU124"/>
          <cell r="KV124"/>
          <cell r="KW124"/>
          <cell r="KX124"/>
          <cell r="KY124"/>
          <cell r="KZ124"/>
          <cell r="LA124"/>
          <cell r="LB124"/>
          <cell r="LC124"/>
          <cell r="LD124"/>
          <cell r="LE124"/>
          <cell r="LF124"/>
          <cell r="LG124"/>
          <cell r="LH124"/>
          <cell r="LI124"/>
        </row>
        <row r="125">
          <cell r="D125">
            <v>4224</v>
          </cell>
          <cell r="E125" t="str">
            <v>Naknade nezaposlenim licima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L125"/>
          <cell r="EM125"/>
          <cell r="EN125"/>
          <cell r="EO125"/>
          <cell r="EP125"/>
          <cell r="EQ125"/>
          <cell r="ER125"/>
          <cell r="ES125"/>
          <cell r="ET125"/>
          <cell r="EU125"/>
          <cell r="EV125"/>
          <cell r="EW125"/>
          <cell r="EX125"/>
          <cell r="EY125"/>
          <cell r="EZ125"/>
          <cell r="FA125"/>
          <cell r="FB125"/>
          <cell r="FC125"/>
          <cell r="FD125"/>
          <cell r="FE125"/>
          <cell r="FF125"/>
          <cell r="FG125"/>
          <cell r="FH125"/>
          <cell r="FI125"/>
          <cell r="FJ125"/>
          <cell r="FK125"/>
          <cell r="FL125"/>
          <cell r="FM125"/>
          <cell r="FN125"/>
          <cell r="FO125"/>
          <cell r="FP125"/>
          <cell r="FQ125"/>
          <cell r="FR125"/>
          <cell r="FS125"/>
          <cell r="FT125"/>
          <cell r="FU125"/>
          <cell r="FV125"/>
          <cell r="FW125"/>
          <cell r="FX125"/>
          <cell r="FY125"/>
          <cell r="FZ125"/>
          <cell r="GA125"/>
          <cell r="GB125"/>
          <cell r="GC125"/>
          <cell r="GD125"/>
          <cell r="GE125"/>
          <cell r="GF125"/>
          <cell r="GG125"/>
          <cell r="GH125"/>
          <cell r="GI125"/>
          <cell r="GJ125"/>
          <cell r="GK125"/>
          <cell r="GL125"/>
          <cell r="GM125"/>
          <cell r="GN125"/>
          <cell r="GO125"/>
          <cell r="GP125"/>
          <cell r="GQ125"/>
          <cell r="GR125"/>
          <cell r="GS125"/>
          <cell r="GT125"/>
          <cell r="GU125"/>
          <cell r="GV125"/>
          <cell r="GW125"/>
          <cell r="GX125"/>
          <cell r="GY125"/>
          <cell r="GZ125"/>
          <cell r="HA125"/>
          <cell r="HB125"/>
          <cell r="HC125"/>
          <cell r="HD125"/>
          <cell r="HE125"/>
          <cell r="HF125"/>
          <cell r="HG125"/>
          <cell r="HH125"/>
          <cell r="HI125"/>
          <cell r="HJ125"/>
          <cell r="HK125"/>
          <cell r="HL125"/>
          <cell r="HM125"/>
          <cell r="HN125"/>
          <cell r="HO125"/>
          <cell r="HP125"/>
          <cell r="HQ125"/>
          <cell r="HR125"/>
          <cell r="HS125"/>
          <cell r="HT125"/>
          <cell r="HU125"/>
          <cell r="HV125"/>
          <cell r="HW125"/>
          <cell r="HX125"/>
          <cell r="HY125"/>
          <cell r="HZ125"/>
          <cell r="IA125"/>
          <cell r="IB125"/>
          <cell r="IC125"/>
          <cell r="ID125"/>
          <cell r="IE125"/>
          <cell r="IF125"/>
          <cell r="IG125"/>
          <cell r="IH125"/>
          <cell r="II125"/>
          <cell r="IJ125"/>
          <cell r="IK125"/>
          <cell r="IL125"/>
          <cell r="IM125"/>
          <cell r="IN125"/>
          <cell r="IO125"/>
          <cell r="IP125"/>
          <cell r="IQ125"/>
          <cell r="IR125"/>
          <cell r="IS125"/>
          <cell r="IT125"/>
          <cell r="IU125"/>
          <cell r="IV125"/>
          <cell r="IW125"/>
          <cell r="IX125"/>
          <cell r="IY125"/>
          <cell r="IZ125"/>
          <cell r="JA125"/>
          <cell r="JB125"/>
          <cell r="JC125"/>
          <cell r="JD125"/>
          <cell r="JE125"/>
          <cell r="JF125"/>
          <cell r="JG125"/>
          <cell r="JH125"/>
          <cell r="JI125"/>
          <cell r="JJ125"/>
          <cell r="JK125"/>
          <cell r="JL125"/>
          <cell r="JM125"/>
          <cell r="JN125"/>
          <cell r="JO125"/>
          <cell r="JP125"/>
          <cell r="JQ125"/>
          <cell r="JR125"/>
          <cell r="JS125"/>
          <cell r="JT125"/>
          <cell r="JU125"/>
          <cell r="JV125"/>
          <cell r="JW125"/>
          <cell r="JX125"/>
          <cell r="JY125"/>
          <cell r="JZ125"/>
          <cell r="KA125"/>
          <cell r="KB125"/>
          <cell r="KC125"/>
          <cell r="KD125"/>
          <cell r="KE125"/>
          <cell r="KF125"/>
          <cell r="KG125"/>
          <cell r="KH125"/>
          <cell r="KI125"/>
          <cell r="KJ125"/>
          <cell r="KK125"/>
          <cell r="KL125"/>
          <cell r="KM125"/>
          <cell r="KN125"/>
          <cell r="KO125"/>
          <cell r="KP125"/>
          <cell r="KQ125"/>
          <cell r="KR125"/>
          <cell r="KS125"/>
          <cell r="KT125"/>
          <cell r="KU125"/>
          <cell r="KV125"/>
          <cell r="KW125"/>
          <cell r="KX125"/>
          <cell r="KY125"/>
          <cell r="KZ125"/>
          <cell r="LA125"/>
          <cell r="LB125"/>
          <cell r="LC125"/>
          <cell r="LD125"/>
          <cell r="LE125"/>
          <cell r="LF125"/>
          <cell r="LG125"/>
          <cell r="LH125"/>
          <cell r="LI125"/>
        </row>
        <row r="126">
          <cell r="D126">
            <v>4225</v>
          </cell>
          <cell r="E126" t="str">
            <v>Ostalo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/>
          <cell r="EB126"/>
          <cell r="EC126"/>
          <cell r="ED126"/>
          <cell r="EE126"/>
          <cell r="EF126"/>
          <cell r="EG126"/>
          <cell r="EH126"/>
          <cell r="EI126"/>
          <cell r="EJ126"/>
          <cell r="EK126"/>
          <cell r="EL126"/>
          <cell r="EM126"/>
          <cell r="EN126"/>
          <cell r="EO126"/>
          <cell r="EP126"/>
          <cell r="EQ126"/>
          <cell r="ER126"/>
          <cell r="ES126"/>
          <cell r="ET126"/>
          <cell r="EU126"/>
          <cell r="EV126"/>
          <cell r="EW126"/>
          <cell r="EX126"/>
          <cell r="EY126"/>
          <cell r="EZ126"/>
          <cell r="FA126"/>
          <cell r="FB126"/>
          <cell r="FC126"/>
          <cell r="FD126"/>
          <cell r="FE126"/>
          <cell r="FF126"/>
          <cell r="FG126"/>
          <cell r="FH126"/>
          <cell r="FI126"/>
          <cell r="FJ126"/>
          <cell r="FK126"/>
          <cell r="FL126"/>
          <cell r="FM126"/>
          <cell r="FN126"/>
          <cell r="FO126"/>
          <cell r="FP126"/>
          <cell r="FQ126"/>
          <cell r="FR126"/>
          <cell r="FS126"/>
          <cell r="FT126"/>
          <cell r="FU126"/>
          <cell r="FV126"/>
          <cell r="FW126"/>
          <cell r="FX126"/>
          <cell r="FY126"/>
          <cell r="FZ126"/>
          <cell r="GA126"/>
          <cell r="GB126"/>
          <cell r="GC126"/>
          <cell r="GD126"/>
          <cell r="GE126"/>
          <cell r="GF126"/>
          <cell r="GG126"/>
          <cell r="GH126"/>
          <cell r="GI126"/>
          <cell r="GJ126"/>
          <cell r="GK126"/>
          <cell r="GL126"/>
          <cell r="GM126"/>
          <cell r="GN126"/>
          <cell r="GO126"/>
          <cell r="GP126"/>
          <cell r="GQ126"/>
          <cell r="GR126"/>
          <cell r="GS126"/>
          <cell r="GT126"/>
          <cell r="GU126"/>
          <cell r="GV126"/>
          <cell r="GW126"/>
          <cell r="GX126"/>
          <cell r="GY126"/>
          <cell r="GZ126"/>
          <cell r="HA126"/>
          <cell r="HB126"/>
          <cell r="HC126"/>
          <cell r="HD126"/>
          <cell r="HE126"/>
          <cell r="HF126"/>
          <cell r="HG126"/>
          <cell r="HH126"/>
          <cell r="HI126"/>
          <cell r="HJ126"/>
          <cell r="HK126"/>
          <cell r="HL126"/>
          <cell r="HM126"/>
          <cell r="HN126"/>
          <cell r="HO126"/>
          <cell r="HP126"/>
          <cell r="HQ126"/>
          <cell r="HR126"/>
          <cell r="HS126"/>
          <cell r="HT126"/>
          <cell r="HU126"/>
          <cell r="HV126"/>
          <cell r="HW126"/>
          <cell r="HX126"/>
          <cell r="HY126"/>
          <cell r="HZ126"/>
          <cell r="IA126"/>
          <cell r="IB126"/>
          <cell r="IC126"/>
          <cell r="ID126"/>
          <cell r="IE126"/>
          <cell r="IF126"/>
          <cell r="IG126"/>
          <cell r="IH126"/>
          <cell r="II126"/>
          <cell r="IJ126"/>
          <cell r="IK126"/>
          <cell r="IL126"/>
          <cell r="IM126"/>
          <cell r="IN126"/>
          <cell r="IO126"/>
          <cell r="IP126"/>
          <cell r="IQ126"/>
          <cell r="IR126"/>
          <cell r="IS126"/>
          <cell r="IT126"/>
          <cell r="IU126"/>
          <cell r="IV126"/>
          <cell r="IW126"/>
          <cell r="IX126"/>
          <cell r="IY126"/>
          <cell r="IZ126"/>
          <cell r="JA126"/>
          <cell r="JB126"/>
          <cell r="JC126"/>
          <cell r="JD126"/>
          <cell r="JE126"/>
          <cell r="JF126"/>
          <cell r="JG126"/>
          <cell r="JH126"/>
          <cell r="JI126"/>
          <cell r="JJ126"/>
          <cell r="JK126"/>
          <cell r="JL126"/>
          <cell r="JM126"/>
          <cell r="JN126"/>
          <cell r="JO126"/>
          <cell r="JP126"/>
          <cell r="JQ126"/>
          <cell r="JR126"/>
          <cell r="JS126"/>
          <cell r="JT126"/>
          <cell r="JU126"/>
          <cell r="JV126"/>
          <cell r="JW126"/>
          <cell r="JX126"/>
          <cell r="JY126"/>
          <cell r="JZ126"/>
          <cell r="KA126"/>
          <cell r="KB126"/>
          <cell r="KC126"/>
          <cell r="KD126"/>
          <cell r="KE126"/>
          <cell r="KF126"/>
          <cell r="KG126"/>
          <cell r="KH126"/>
          <cell r="KI126"/>
          <cell r="KJ126"/>
          <cell r="KK126"/>
          <cell r="KL126"/>
          <cell r="KM126"/>
          <cell r="KN126"/>
          <cell r="KO126"/>
          <cell r="KP126"/>
          <cell r="KQ126"/>
          <cell r="KR126"/>
          <cell r="KS126"/>
          <cell r="KT126"/>
          <cell r="KU126"/>
          <cell r="KV126"/>
          <cell r="KW126"/>
          <cell r="KX126"/>
          <cell r="KY126"/>
          <cell r="KZ126"/>
          <cell r="LA126"/>
          <cell r="LB126"/>
          <cell r="LC126"/>
          <cell r="LD126"/>
          <cell r="LE126"/>
          <cell r="LF126"/>
          <cell r="LG126"/>
          <cell r="LH126"/>
          <cell r="LI126"/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/>
          <cell r="EU127"/>
          <cell r="EV127"/>
          <cell r="EW127"/>
          <cell r="EX127"/>
          <cell r="EY127"/>
          <cell r="EZ127"/>
          <cell r="FA127"/>
          <cell r="FB127"/>
          <cell r="FC127"/>
          <cell r="FD127"/>
          <cell r="FE127"/>
          <cell r="FF127"/>
          <cell r="FG127"/>
          <cell r="FH127"/>
          <cell r="FI127"/>
          <cell r="FJ127"/>
          <cell r="FK127"/>
          <cell r="FL127"/>
          <cell r="FM127"/>
          <cell r="FN127"/>
          <cell r="FO127"/>
          <cell r="FP127"/>
          <cell r="FQ127"/>
          <cell r="FR127"/>
          <cell r="FS127"/>
          <cell r="FT127"/>
          <cell r="FU127"/>
          <cell r="FV127"/>
          <cell r="FW127"/>
          <cell r="FX127"/>
          <cell r="FY127"/>
          <cell r="FZ127"/>
          <cell r="GA127"/>
          <cell r="GB127"/>
          <cell r="GC127"/>
          <cell r="GD127"/>
          <cell r="GE127"/>
          <cell r="GF127"/>
          <cell r="GG127"/>
          <cell r="GH127"/>
          <cell r="GI127"/>
          <cell r="GJ127"/>
          <cell r="GK127"/>
          <cell r="GL127"/>
          <cell r="GM127"/>
          <cell r="GN127"/>
          <cell r="GO127"/>
          <cell r="GP127"/>
          <cell r="GQ127"/>
          <cell r="GR127"/>
          <cell r="GS127"/>
          <cell r="GT127"/>
          <cell r="GU127"/>
          <cell r="GV127"/>
          <cell r="GW127"/>
          <cell r="GX127"/>
          <cell r="GY127"/>
          <cell r="GZ127"/>
          <cell r="HA127"/>
          <cell r="HB127"/>
          <cell r="HC127"/>
          <cell r="HD127"/>
          <cell r="HE127"/>
          <cell r="HF127"/>
          <cell r="HG127"/>
          <cell r="HH127"/>
          <cell r="HI127"/>
          <cell r="HJ127"/>
          <cell r="HK127"/>
          <cell r="HL127"/>
          <cell r="HM127"/>
          <cell r="HN127"/>
          <cell r="HO127"/>
          <cell r="HP127"/>
          <cell r="HQ127"/>
          <cell r="HR127"/>
          <cell r="HS127"/>
          <cell r="HT127"/>
          <cell r="HU127"/>
          <cell r="HV127"/>
          <cell r="HW127"/>
          <cell r="HX127"/>
          <cell r="HY127"/>
          <cell r="HZ127"/>
          <cell r="IA127"/>
          <cell r="IB127"/>
          <cell r="IC127"/>
          <cell r="ID127"/>
          <cell r="IE127"/>
          <cell r="IF127"/>
          <cell r="IG127"/>
          <cell r="IH127"/>
          <cell r="II127"/>
          <cell r="IJ127"/>
          <cell r="IK127"/>
          <cell r="IL127"/>
          <cell r="IM127"/>
          <cell r="IN127"/>
          <cell r="IO127"/>
          <cell r="IP127"/>
          <cell r="IQ127"/>
          <cell r="IR127"/>
          <cell r="IS127"/>
          <cell r="IT127"/>
          <cell r="IU127"/>
          <cell r="IV127"/>
          <cell r="IW127"/>
          <cell r="IX127"/>
          <cell r="IY127"/>
          <cell r="IZ127"/>
          <cell r="JA127"/>
          <cell r="JB127"/>
          <cell r="JC127"/>
          <cell r="JD127"/>
          <cell r="JE127"/>
          <cell r="JF127"/>
          <cell r="JG127"/>
          <cell r="JH127"/>
          <cell r="JI127"/>
          <cell r="JJ127"/>
          <cell r="JK127"/>
          <cell r="JL127"/>
          <cell r="JM127"/>
          <cell r="JN127"/>
          <cell r="JO127"/>
          <cell r="JP127"/>
          <cell r="JQ127"/>
          <cell r="JR127"/>
          <cell r="JS127"/>
          <cell r="JT127"/>
          <cell r="JU127"/>
          <cell r="JV127"/>
          <cell r="JW127"/>
          <cell r="JX127"/>
          <cell r="JY127"/>
          <cell r="JZ127"/>
          <cell r="KA127"/>
          <cell r="KB127"/>
          <cell r="KC127"/>
          <cell r="KD127"/>
          <cell r="KE127"/>
          <cell r="KF127"/>
          <cell r="KG127"/>
          <cell r="KH127"/>
          <cell r="KI127"/>
          <cell r="KJ127"/>
          <cell r="KK127"/>
          <cell r="KL127"/>
          <cell r="KM127"/>
          <cell r="KN127"/>
          <cell r="KO127"/>
          <cell r="KP127"/>
          <cell r="KQ127"/>
          <cell r="KR127"/>
          <cell r="KS127"/>
          <cell r="KT127"/>
          <cell r="KU127"/>
          <cell r="KV127"/>
          <cell r="KW127"/>
          <cell r="KX127"/>
          <cell r="KY127"/>
          <cell r="KZ127"/>
          <cell r="LA127"/>
          <cell r="LB127"/>
          <cell r="LC127"/>
          <cell r="LD127"/>
          <cell r="LE127"/>
          <cell r="LF127"/>
          <cell r="LG127"/>
          <cell r="LH127"/>
          <cell r="LI127"/>
        </row>
        <row r="128">
          <cell r="D128">
            <v>4231</v>
          </cell>
          <cell r="E128" t="str">
            <v>Starosna penzija</v>
          </cell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/>
          <cell r="ED128"/>
          <cell r="EE128"/>
          <cell r="EF128"/>
          <cell r="EG128"/>
          <cell r="EH128"/>
          <cell r="EI128"/>
          <cell r="EJ128"/>
          <cell r="EK128"/>
          <cell r="EL128"/>
          <cell r="EM128"/>
          <cell r="EN128"/>
          <cell r="EO128"/>
          <cell r="EP128"/>
          <cell r="EQ128"/>
          <cell r="ER128"/>
          <cell r="ES128"/>
          <cell r="ET128"/>
          <cell r="EU128"/>
          <cell r="EV128"/>
          <cell r="EW128"/>
          <cell r="EX128"/>
          <cell r="EY128"/>
          <cell r="EZ128"/>
          <cell r="FA128"/>
          <cell r="FB128"/>
          <cell r="FC128"/>
          <cell r="FD128"/>
          <cell r="FE128"/>
          <cell r="FF128"/>
          <cell r="FG128"/>
          <cell r="FH128"/>
          <cell r="FI128"/>
          <cell r="FJ128"/>
          <cell r="FK128"/>
          <cell r="FL128"/>
          <cell r="FM128"/>
          <cell r="FN128"/>
          <cell r="FO128"/>
          <cell r="FP128"/>
          <cell r="FQ128"/>
          <cell r="FR128"/>
          <cell r="FS128"/>
          <cell r="FT128"/>
          <cell r="FU128"/>
          <cell r="FV128"/>
          <cell r="FW128"/>
          <cell r="FX128"/>
          <cell r="FY128"/>
          <cell r="FZ128"/>
          <cell r="GA128"/>
          <cell r="GB128"/>
          <cell r="GC128"/>
          <cell r="GD128"/>
          <cell r="GE128"/>
          <cell r="GF128"/>
          <cell r="GG128"/>
          <cell r="GH128"/>
          <cell r="GI128"/>
          <cell r="GJ128"/>
          <cell r="GK128"/>
          <cell r="GL128"/>
          <cell r="GM128"/>
          <cell r="GN128"/>
          <cell r="GO128"/>
          <cell r="GP128"/>
          <cell r="GQ128"/>
          <cell r="GR128"/>
          <cell r="GS128"/>
          <cell r="GT128"/>
          <cell r="GU128"/>
          <cell r="GV128"/>
          <cell r="GW128"/>
          <cell r="GX128"/>
          <cell r="GY128"/>
          <cell r="GZ128"/>
          <cell r="HA128"/>
          <cell r="HB128"/>
          <cell r="HC128"/>
          <cell r="HD128"/>
          <cell r="HE128"/>
          <cell r="HF128"/>
          <cell r="HG128"/>
          <cell r="HH128"/>
          <cell r="HI128"/>
          <cell r="HJ128"/>
          <cell r="HK128"/>
          <cell r="HL128"/>
          <cell r="HM128"/>
          <cell r="HN128"/>
          <cell r="HO128"/>
          <cell r="HP128"/>
          <cell r="HQ128"/>
          <cell r="HR128"/>
          <cell r="HS128"/>
          <cell r="HT128"/>
          <cell r="HU128"/>
          <cell r="HV128"/>
          <cell r="HW128"/>
          <cell r="HX128"/>
          <cell r="HY128"/>
          <cell r="HZ128"/>
          <cell r="IA128"/>
          <cell r="IB128"/>
          <cell r="IC128"/>
          <cell r="ID128"/>
          <cell r="IE128"/>
          <cell r="IF128"/>
          <cell r="IG128"/>
          <cell r="IH128"/>
          <cell r="II128"/>
          <cell r="IJ128"/>
          <cell r="IK128"/>
          <cell r="IL128"/>
          <cell r="IM128"/>
          <cell r="IN128"/>
          <cell r="IO128"/>
          <cell r="IP128"/>
          <cell r="IQ128"/>
          <cell r="IR128"/>
          <cell r="IS128"/>
          <cell r="IT128"/>
          <cell r="IU128"/>
          <cell r="IV128"/>
          <cell r="IW128"/>
          <cell r="IX128"/>
          <cell r="IY128"/>
          <cell r="IZ128"/>
          <cell r="JA128"/>
          <cell r="JB128"/>
          <cell r="JC128"/>
          <cell r="JD128"/>
          <cell r="JE128"/>
          <cell r="JF128"/>
          <cell r="JG128"/>
          <cell r="JH128"/>
          <cell r="JI128"/>
          <cell r="JJ128"/>
          <cell r="JK128"/>
          <cell r="JL128"/>
          <cell r="JM128"/>
          <cell r="JN128"/>
          <cell r="JO128"/>
          <cell r="JP128"/>
          <cell r="JQ128"/>
          <cell r="JR128"/>
          <cell r="JS128"/>
          <cell r="JT128"/>
          <cell r="JU128"/>
          <cell r="JV128"/>
          <cell r="JW128"/>
          <cell r="JX128"/>
          <cell r="JY128"/>
          <cell r="JZ128"/>
          <cell r="KA128"/>
          <cell r="KB128"/>
          <cell r="KC128"/>
          <cell r="KD128"/>
          <cell r="KE128"/>
          <cell r="KF128"/>
          <cell r="KG128"/>
          <cell r="KH128"/>
          <cell r="KI128"/>
          <cell r="KJ128"/>
          <cell r="KK128"/>
          <cell r="KL128"/>
          <cell r="KM128"/>
          <cell r="KN128"/>
          <cell r="KO128"/>
          <cell r="KP128"/>
          <cell r="KQ128"/>
          <cell r="KR128"/>
          <cell r="KS128"/>
          <cell r="KT128"/>
          <cell r="KU128"/>
          <cell r="KV128"/>
          <cell r="KW128"/>
          <cell r="KX128"/>
          <cell r="KY128"/>
          <cell r="KZ128"/>
          <cell r="LA128"/>
          <cell r="LB128"/>
          <cell r="LC128"/>
          <cell r="LD128"/>
          <cell r="LE128"/>
          <cell r="LF128"/>
          <cell r="LG128"/>
          <cell r="LH128"/>
          <cell r="LI128"/>
        </row>
        <row r="129">
          <cell r="D129">
            <v>4232</v>
          </cell>
          <cell r="E129" t="str">
            <v>Invalidska penzija</v>
          </cell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/>
          <cell r="ED129"/>
          <cell r="EE129"/>
          <cell r="EF129"/>
          <cell r="EG129"/>
          <cell r="EH129"/>
          <cell r="EI129"/>
          <cell r="EJ129"/>
          <cell r="EK129"/>
          <cell r="EL129"/>
          <cell r="EM129"/>
          <cell r="EN129"/>
          <cell r="EO129"/>
          <cell r="EP129"/>
          <cell r="EQ129"/>
          <cell r="ER129"/>
          <cell r="ES129"/>
          <cell r="ET129"/>
          <cell r="EU129"/>
          <cell r="EV129"/>
          <cell r="EW129"/>
          <cell r="EX129"/>
          <cell r="EY129"/>
          <cell r="EZ129"/>
          <cell r="FA129"/>
          <cell r="FB129"/>
          <cell r="FC129"/>
          <cell r="FD129"/>
          <cell r="FE129"/>
          <cell r="FF129"/>
          <cell r="FG129"/>
          <cell r="FH129"/>
          <cell r="FI129"/>
          <cell r="FJ129"/>
          <cell r="FK129"/>
          <cell r="FL129"/>
          <cell r="FM129"/>
          <cell r="FN129"/>
          <cell r="FO129"/>
          <cell r="FP129"/>
          <cell r="FQ129"/>
          <cell r="FR129"/>
          <cell r="FS129"/>
          <cell r="FT129"/>
          <cell r="FU129"/>
          <cell r="FV129"/>
          <cell r="FW129"/>
          <cell r="FX129"/>
          <cell r="FY129"/>
          <cell r="FZ129"/>
          <cell r="GA129"/>
          <cell r="GB129"/>
          <cell r="GC129"/>
          <cell r="GD129"/>
          <cell r="GE129"/>
          <cell r="GF129"/>
          <cell r="GG129"/>
          <cell r="GH129"/>
          <cell r="GI129"/>
          <cell r="GJ129"/>
          <cell r="GK129"/>
          <cell r="GL129"/>
          <cell r="GM129"/>
          <cell r="GN129"/>
          <cell r="GO129"/>
          <cell r="GP129"/>
          <cell r="GQ129"/>
          <cell r="GR129"/>
          <cell r="GS129"/>
          <cell r="GT129"/>
          <cell r="GU129"/>
          <cell r="GV129"/>
          <cell r="GW129"/>
          <cell r="GX129"/>
          <cell r="GY129"/>
          <cell r="GZ129"/>
          <cell r="HA129"/>
          <cell r="HB129"/>
          <cell r="HC129"/>
          <cell r="HD129"/>
          <cell r="HE129"/>
          <cell r="HF129"/>
          <cell r="HG129"/>
          <cell r="HH129"/>
          <cell r="HI129"/>
          <cell r="HJ129"/>
          <cell r="HK129"/>
          <cell r="HL129"/>
          <cell r="HM129"/>
          <cell r="HN129"/>
          <cell r="HO129"/>
          <cell r="HP129"/>
          <cell r="HQ129"/>
          <cell r="HR129"/>
          <cell r="HS129"/>
          <cell r="HT129"/>
          <cell r="HU129"/>
          <cell r="HV129"/>
          <cell r="HW129"/>
          <cell r="HX129"/>
          <cell r="HY129"/>
          <cell r="HZ129"/>
          <cell r="IA129"/>
          <cell r="IB129"/>
          <cell r="IC129"/>
          <cell r="ID129"/>
          <cell r="IE129"/>
          <cell r="IF129"/>
          <cell r="IG129"/>
          <cell r="IH129"/>
          <cell r="II129"/>
          <cell r="IJ129"/>
          <cell r="IK129"/>
          <cell r="IL129"/>
          <cell r="IM129"/>
          <cell r="IN129"/>
          <cell r="IO129"/>
          <cell r="IP129"/>
          <cell r="IQ129"/>
          <cell r="IR129"/>
          <cell r="IS129"/>
          <cell r="IT129"/>
          <cell r="IU129"/>
          <cell r="IV129"/>
          <cell r="IW129"/>
          <cell r="IX129"/>
          <cell r="IY129"/>
          <cell r="IZ129"/>
          <cell r="JA129"/>
          <cell r="JB129"/>
          <cell r="JC129"/>
          <cell r="JD129"/>
          <cell r="JE129"/>
          <cell r="JF129"/>
          <cell r="JG129"/>
          <cell r="JH129"/>
          <cell r="JI129"/>
          <cell r="JJ129"/>
          <cell r="JK129"/>
          <cell r="JL129"/>
          <cell r="JM129"/>
          <cell r="JN129"/>
          <cell r="JO129"/>
          <cell r="JP129"/>
          <cell r="JQ129"/>
          <cell r="JR129"/>
          <cell r="JS129"/>
          <cell r="JT129"/>
          <cell r="JU129"/>
          <cell r="JV129"/>
          <cell r="JW129"/>
          <cell r="JX129"/>
          <cell r="JY129"/>
          <cell r="JZ129"/>
          <cell r="KA129"/>
          <cell r="KB129"/>
          <cell r="KC129"/>
          <cell r="KD129"/>
          <cell r="KE129"/>
          <cell r="KF129"/>
          <cell r="KG129"/>
          <cell r="KH129"/>
          <cell r="KI129"/>
          <cell r="KJ129"/>
          <cell r="KK129"/>
          <cell r="KL129"/>
          <cell r="KM129"/>
          <cell r="KN129"/>
          <cell r="KO129"/>
          <cell r="KP129"/>
          <cell r="KQ129"/>
          <cell r="KR129"/>
          <cell r="KS129"/>
          <cell r="KT129"/>
          <cell r="KU129"/>
          <cell r="KV129"/>
          <cell r="KW129"/>
          <cell r="KX129"/>
          <cell r="KY129"/>
          <cell r="KZ129"/>
          <cell r="LA129"/>
          <cell r="LB129"/>
          <cell r="LC129"/>
          <cell r="LD129"/>
          <cell r="LE129"/>
          <cell r="LF129"/>
          <cell r="LG129"/>
          <cell r="LH129"/>
          <cell r="LI129"/>
        </row>
        <row r="130">
          <cell r="D130">
            <v>4233</v>
          </cell>
          <cell r="E130" t="str">
            <v>Porodična penzija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/>
          <cell r="ED130"/>
          <cell r="EE130"/>
          <cell r="EF130"/>
          <cell r="EG130"/>
          <cell r="EH130"/>
          <cell r="EI130"/>
          <cell r="EJ130"/>
          <cell r="EK130"/>
          <cell r="EL130"/>
          <cell r="EM130"/>
          <cell r="EN130"/>
          <cell r="EO130"/>
          <cell r="EP130"/>
          <cell r="EQ130"/>
          <cell r="ER130"/>
          <cell r="ES130"/>
          <cell r="ET130"/>
          <cell r="EU130"/>
          <cell r="EV130"/>
          <cell r="EW130"/>
          <cell r="EX130"/>
          <cell r="EY130"/>
          <cell r="EZ130"/>
          <cell r="FA130"/>
          <cell r="FB130"/>
          <cell r="FC130"/>
          <cell r="FD130"/>
          <cell r="FE130"/>
          <cell r="FF130"/>
          <cell r="FG130"/>
          <cell r="FH130"/>
          <cell r="FI130"/>
          <cell r="FJ130"/>
          <cell r="FK130"/>
          <cell r="FL130"/>
          <cell r="FM130"/>
          <cell r="FN130"/>
          <cell r="FO130"/>
          <cell r="FP130"/>
          <cell r="FQ130"/>
          <cell r="FR130"/>
          <cell r="FS130"/>
          <cell r="FT130"/>
          <cell r="FU130"/>
          <cell r="FV130"/>
          <cell r="FW130"/>
          <cell r="FX130"/>
          <cell r="FY130"/>
          <cell r="FZ130"/>
          <cell r="GA130"/>
          <cell r="GB130"/>
          <cell r="GC130"/>
          <cell r="GD130"/>
          <cell r="GE130"/>
          <cell r="GF130"/>
          <cell r="GG130"/>
          <cell r="GH130"/>
          <cell r="GI130"/>
          <cell r="GJ130"/>
          <cell r="GK130"/>
          <cell r="GL130"/>
          <cell r="GM130"/>
          <cell r="GN130"/>
          <cell r="GO130"/>
          <cell r="GP130"/>
          <cell r="GQ130"/>
          <cell r="GR130"/>
          <cell r="GS130"/>
          <cell r="GT130"/>
          <cell r="GU130"/>
          <cell r="GV130"/>
          <cell r="GW130"/>
          <cell r="GX130"/>
          <cell r="GY130"/>
          <cell r="GZ130"/>
          <cell r="HA130"/>
          <cell r="HB130"/>
          <cell r="HC130"/>
          <cell r="HD130"/>
          <cell r="HE130"/>
          <cell r="HF130"/>
          <cell r="HG130"/>
          <cell r="HH130"/>
          <cell r="HI130"/>
          <cell r="HJ130"/>
          <cell r="HK130"/>
          <cell r="HL130"/>
          <cell r="HM130"/>
          <cell r="HN130"/>
          <cell r="HO130"/>
          <cell r="HP130"/>
          <cell r="HQ130"/>
          <cell r="HR130"/>
          <cell r="HS130"/>
          <cell r="HT130"/>
          <cell r="HU130"/>
          <cell r="HV130"/>
          <cell r="HW130"/>
          <cell r="HX130"/>
          <cell r="HY130"/>
          <cell r="HZ130"/>
          <cell r="IA130"/>
          <cell r="IB130"/>
          <cell r="IC130"/>
          <cell r="ID130"/>
          <cell r="IE130"/>
          <cell r="IF130"/>
          <cell r="IG130"/>
          <cell r="IH130"/>
          <cell r="II130"/>
          <cell r="IJ130"/>
          <cell r="IK130"/>
          <cell r="IL130"/>
          <cell r="IM130"/>
          <cell r="IN130"/>
          <cell r="IO130"/>
          <cell r="IP130"/>
          <cell r="IQ130"/>
          <cell r="IR130"/>
          <cell r="IS130"/>
          <cell r="IT130"/>
          <cell r="IU130"/>
          <cell r="IV130"/>
          <cell r="IW130"/>
          <cell r="IX130"/>
          <cell r="IY130"/>
          <cell r="IZ130"/>
          <cell r="JA130"/>
          <cell r="JB130"/>
          <cell r="JC130"/>
          <cell r="JD130"/>
          <cell r="JE130"/>
          <cell r="JF130"/>
          <cell r="JG130"/>
          <cell r="JH130"/>
          <cell r="JI130"/>
          <cell r="JJ130"/>
          <cell r="JK130"/>
          <cell r="JL130"/>
          <cell r="JM130"/>
          <cell r="JN130"/>
          <cell r="JO130"/>
          <cell r="JP130"/>
          <cell r="JQ130"/>
          <cell r="JR130"/>
          <cell r="JS130"/>
          <cell r="JT130"/>
          <cell r="JU130"/>
          <cell r="JV130"/>
          <cell r="JW130"/>
          <cell r="JX130"/>
          <cell r="JY130"/>
          <cell r="JZ130"/>
          <cell r="KA130"/>
          <cell r="KB130"/>
          <cell r="KC130"/>
          <cell r="KD130"/>
          <cell r="KE130"/>
          <cell r="KF130"/>
          <cell r="KG130"/>
          <cell r="KH130"/>
          <cell r="KI130"/>
          <cell r="KJ130"/>
          <cell r="KK130"/>
          <cell r="KL130"/>
          <cell r="KM130"/>
          <cell r="KN130"/>
          <cell r="KO130"/>
          <cell r="KP130"/>
          <cell r="KQ130"/>
          <cell r="KR130"/>
          <cell r="KS130"/>
          <cell r="KT130"/>
          <cell r="KU130"/>
          <cell r="KV130"/>
          <cell r="KW130"/>
          <cell r="KX130"/>
          <cell r="KY130"/>
          <cell r="KZ130"/>
          <cell r="LA130"/>
          <cell r="LB130"/>
          <cell r="LC130"/>
          <cell r="LD130"/>
          <cell r="LE130"/>
          <cell r="LF130"/>
          <cell r="LG130"/>
          <cell r="LH130"/>
          <cell r="LI130"/>
        </row>
        <row r="131">
          <cell r="D131">
            <v>4234</v>
          </cell>
          <cell r="E131" t="str">
            <v>Naknade</v>
          </cell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  <cell r="ER131"/>
          <cell r="ES131"/>
          <cell r="ET131"/>
          <cell r="EU131"/>
          <cell r="EV131"/>
          <cell r="EW131"/>
          <cell r="EX131"/>
          <cell r="EY131"/>
          <cell r="EZ131"/>
          <cell r="FA131"/>
          <cell r="FB131"/>
          <cell r="FC131"/>
          <cell r="FD131"/>
          <cell r="FE131"/>
          <cell r="FF131"/>
          <cell r="FG131"/>
          <cell r="FH131"/>
          <cell r="FI131"/>
          <cell r="FJ131"/>
          <cell r="FK131"/>
          <cell r="FL131"/>
          <cell r="FM131"/>
          <cell r="FN131"/>
          <cell r="FO131"/>
          <cell r="FP131"/>
          <cell r="FQ131"/>
          <cell r="FR131"/>
          <cell r="FS131"/>
          <cell r="FT131"/>
          <cell r="FU131"/>
          <cell r="FV131"/>
          <cell r="FW131"/>
          <cell r="FX131"/>
          <cell r="FY131"/>
          <cell r="FZ131"/>
          <cell r="GA131"/>
          <cell r="GB131"/>
          <cell r="GC131"/>
          <cell r="GD131"/>
          <cell r="GE131"/>
          <cell r="GF131"/>
          <cell r="GG131"/>
          <cell r="GH131"/>
          <cell r="GI131"/>
          <cell r="GJ131"/>
          <cell r="GK131"/>
          <cell r="GL131"/>
          <cell r="GM131"/>
          <cell r="GN131"/>
          <cell r="GO131"/>
          <cell r="GP131"/>
          <cell r="GQ131"/>
          <cell r="GR131"/>
          <cell r="GS131"/>
          <cell r="GT131"/>
          <cell r="GU131"/>
          <cell r="GV131"/>
          <cell r="GW131"/>
          <cell r="GX131"/>
          <cell r="GY131"/>
          <cell r="GZ131"/>
          <cell r="HA131"/>
          <cell r="HB131"/>
          <cell r="HC131"/>
          <cell r="HD131"/>
          <cell r="HE131"/>
          <cell r="HF131"/>
          <cell r="HG131"/>
          <cell r="HH131"/>
          <cell r="HI131"/>
          <cell r="HJ131"/>
          <cell r="HK131"/>
          <cell r="HL131"/>
          <cell r="HM131"/>
          <cell r="HN131"/>
          <cell r="HO131"/>
          <cell r="HP131"/>
          <cell r="HQ131"/>
          <cell r="HR131"/>
          <cell r="HS131"/>
          <cell r="HT131"/>
          <cell r="HU131"/>
          <cell r="HV131"/>
          <cell r="HW131"/>
          <cell r="HX131"/>
          <cell r="HY131"/>
          <cell r="HZ131"/>
          <cell r="IA131"/>
          <cell r="IB131"/>
          <cell r="IC131"/>
          <cell r="ID131"/>
          <cell r="IE131"/>
          <cell r="IF131"/>
          <cell r="IG131"/>
          <cell r="IH131"/>
          <cell r="II131"/>
          <cell r="IJ131"/>
          <cell r="IK131"/>
          <cell r="IL131"/>
          <cell r="IM131"/>
          <cell r="IN131"/>
          <cell r="IO131"/>
          <cell r="IP131"/>
          <cell r="IQ131"/>
          <cell r="IR131"/>
          <cell r="IS131"/>
          <cell r="IT131"/>
          <cell r="IU131"/>
          <cell r="IV131"/>
          <cell r="IW131"/>
          <cell r="IX131"/>
          <cell r="IY131"/>
          <cell r="IZ131"/>
          <cell r="JA131"/>
          <cell r="JB131"/>
          <cell r="JC131"/>
          <cell r="JD131"/>
          <cell r="JE131"/>
          <cell r="JF131"/>
          <cell r="JG131"/>
          <cell r="JH131"/>
          <cell r="JI131"/>
          <cell r="JJ131"/>
          <cell r="JK131"/>
          <cell r="JL131"/>
          <cell r="JM131"/>
          <cell r="JN131"/>
          <cell r="JO131"/>
          <cell r="JP131"/>
          <cell r="JQ131"/>
          <cell r="JR131"/>
          <cell r="JS131"/>
          <cell r="JT131"/>
          <cell r="JU131"/>
          <cell r="JV131"/>
          <cell r="JW131"/>
          <cell r="JX131"/>
          <cell r="JY131"/>
          <cell r="JZ131"/>
          <cell r="KA131"/>
          <cell r="KB131"/>
          <cell r="KC131"/>
          <cell r="KD131"/>
          <cell r="KE131"/>
          <cell r="KF131"/>
          <cell r="KG131"/>
          <cell r="KH131"/>
          <cell r="KI131"/>
          <cell r="KJ131"/>
          <cell r="KK131"/>
          <cell r="KL131"/>
          <cell r="KM131"/>
          <cell r="KN131"/>
          <cell r="KO131"/>
          <cell r="KP131"/>
          <cell r="KQ131"/>
          <cell r="KR131"/>
          <cell r="KS131"/>
          <cell r="KT131"/>
          <cell r="KU131"/>
          <cell r="KV131"/>
          <cell r="KW131"/>
          <cell r="KX131"/>
          <cell r="KY131"/>
          <cell r="KZ131"/>
          <cell r="LA131"/>
          <cell r="LB131"/>
          <cell r="LC131"/>
          <cell r="LD131"/>
          <cell r="LE131"/>
          <cell r="LF131"/>
          <cell r="LG131"/>
          <cell r="LH131"/>
          <cell r="LI131"/>
        </row>
        <row r="132">
          <cell r="D132">
            <v>4235</v>
          </cell>
          <cell r="E132" t="str">
            <v>Dodaci</v>
          </cell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  <cell r="ER132"/>
          <cell r="ES132"/>
          <cell r="ET132"/>
          <cell r="EU132"/>
          <cell r="EV132"/>
          <cell r="EW132"/>
          <cell r="EX132"/>
          <cell r="EY132"/>
          <cell r="EZ132"/>
          <cell r="FA132"/>
          <cell r="FB132"/>
          <cell r="FC132"/>
          <cell r="FD132"/>
          <cell r="FE132"/>
          <cell r="FF132"/>
          <cell r="FG132"/>
          <cell r="FH132"/>
          <cell r="FI132"/>
          <cell r="FJ132"/>
          <cell r="FK132"/>
          <cell r="FL132"/>
          <cell r="FM132"/>
          <cell r="FN132"/>
          <cell r="FO132"/>
          <cell r="FP132"/>
          <cell r="FQ132"/>
          <cell r="FR132"/>
          <cell r="FS132"/>
          <cell r="FT132"/>
          <cell r="FU132"/>
          <cell r="FV132"/>
          <cell r="FW132"/>
          <cell r="FX132"/>
          <cell r="FY132"/>
          <cell r="FZ132"/>
          <cell r="GA132"/>
          <cell r="GB132"/>
          <cell r="GC132"/>
          <cell r="GD132"/>
          <cell r="GE132"/>
          <cell r="GF132"/>
          <cell r="GG132"/>
          <cell r="GH132"/>
          <cell r="GI132"/>
          <cell r="GJ132"/>
          <cell r="GK132"/>
          <cell r="GL132"/>
          <cell r="GM132"/>
          <cell r="GN132"/>
          <cell r="GO132"/>
          <cell r="GP132"/>
          <cell r="GQ132"/>
          <cell r="GR132"/>
          <cell r="GS132"/>
          <cell r="GT132"/>
          <cell r="GU132"/>
          <cell r="GV132"/>
          <cell r="GW132"/>
          <cell r="GX132"/>
          <cell r="GY132"/>
          <cell r="GZ132"/>
          <cell r="HA132"/>
          <cell r="HB132"/>
          <cell r="HC132"/>
          <cell r="HD132"/>
          <cell r="HE132"/>
          <cell r="HF132"/>
          <cell r="HG132"/>
          <cell r="HH132"/>
          <cell r="HI132"/>
          <cell r="HJ132"/>
          <cell r="HK132"/>
          <cell r="HL132"/>
          <cell r="HM132"/>
          <cell r="HN132"/>
          <cell r="HO132"/>
          <cell r="HP132"/>
          <cell r="HQ132"/>
          <cell r="HR132"/>
          <cell r="HS132"/>
          <cell r="HT132"/>
          <cell r="HU132"/>
          <cell r="HV132"/>
          <cell r="HW132"/>
          <cell r="HX132"/>
          <cell r="HY132"/>
          <cell r="HZ132"/>
          <cell r="IA132"/>
          <cell r="IB132"/>
          <cell r="IC132"/>
          <cell r="ID132"/>
          <cell r="IE132"/>
          <cell r="IF132"/>
          <cell r="IG132"/>
          <cell r="IH132"/>
          <cell r="II132"/>
          <cell r="IJ132"/>
          <cell r="IK132"/>
          <cell r="IL132"/>
          <cell r="IM132"/>
          <cell r="IN132"/>
          <cell r="IO132"/>
          <cell r="IP132"/>
          <cell r="IQ132"/>
          <cell r="IR132"/>
          <cell r="IS132"/>
          <cell r="IT132"/>
          <cell r="IU132"/>
          <cell r="IV132"/>
          <cell r="IW132"/>
          <cell r="IX132"/>
          <cell r="IY132"/>
          <cell r="IZ132"/>
          <cell r="JA132"/>
          <cell r="JB132"/>
          <cell r="JC132"/>
          <cell r="JD132"/>
          <cell r="JE132"/>
          <cell r="JF132"/>
          <cell r="JG132"/>
          <cell r="JH132"/>
          <cell r="JI132"/>
          <cell r="JJ132"/>
          <cell r="JK132"/>
          <cell r="JL132"/>
          <cell r="JM132"/>
          <cell r="JN132"/>
          <cell r="JO132"/>
          <cell r="JP132"/>
          <cell r="JQ132"/>
          <cell r="JR132"/>
          <cell r="JS132"/>
          <cell r="JT132"/>
          <cell r="JU132"/>
          <cell r="JV132"/>
          <cell r="JW132"/>
          <cell r="JX132"/>
          <cell r="JY132"/>
          <cell r="JZ132"/>
          <cell r="KA132"/>
          <cell r="KB132"/>
          <cell r="KC132"/>
          <cell r="KD132"/>
          <cell r="KE132"/>
          <cell r="KF132"/>
          <cell r="KG132"/>
          <cell r="KH132"/>
          <cell r="KI132"/>
          <cell r="KJ132"/>
          <cell r="KK132"/>
          <cell r="KL132"/>
          <cell r="KM132"/>
          <cell r="KN132"/>
          <cell r="KO132"/>
          <cell r="KP132"/>
          <cell r="KQ132"/>
          <cell r="KR132"/>
          <cell r="KS132"/>
          <cell r="KT132"/>
          <cell r="KU132"/>
          <cell r="KV132"/>
          <cell r="KW132"/>
          <cell r="KX132"/>
          <cell r="KY132"/>
          <cell r="KZ132"/>
          <cell r="LA132"/>
          <cell r="LB132"/>
          <cell r="LC132"/>
          <cell r="LD132"/>
          <cell r="LE132"/>
          <cell r="LF132"/>
          <cell r="LG132"/>
          <cell r="LH132"/>
          <cell r="LI132"/>
        </row>
        <row r="133">
          <cell r="D133">
            <v>4236</v>
          </cell>
          <cell r="E133" t="str">
            <v>Ostala prava</v>
          </cell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  <cell r="ER133"/>
          <cell r="ES133"/>
          <cell r="ET133"/>
          <cell r="EU133"/>
          <cell r="EV133"/>
          <cell r="EW133"/>
          <cell r="EX133"/>
          <cell r="EY133"/>
          <cell r="EZ133"/>
          <cell r="FA133"/>
          <cell r="FB133"/>
          <cell r="FC133"/>
          <cell r="FD133"/>
          <cell r="FE133"/>
          <cell r="FF133"/>
          <cell r="FG133"/>
          <cell r="FH133"/>
          <cell r="FI133"/>
          <cell r="FJ133"/>
          <cell r="FK133"/>
          <cell r="FL133"/>
          <cell r="FM133"/>
          <cell r="FN133"/>
          <cell r="FO133"/>
          <cell r="FP133"/>
          <cell r="FQ133"/>
          <cell r="FR133"/>
          <cell r="FS133"/>
          <cell r="FT133"/>
          <cell r="FU133"/>
          <cell r="FV133"/>
          <cell r="FW133"/>
          <cell r="FX133"/>
          <cell r="FY133"/>
          <cell r="FZ133"/>
          <cell r="GA133"/>
          <cell r="GB133"/>
          <cell r="GC133"/>
          <cell r="GD133"/>
          <cell r="GE133"/>
          <cell r="GF133"/>
          <cell r="GG133"/>
          <cell r="GH133"/>
          <cell r="GI133"/>
          <cell r="GJ133"/>
          <cell r="GK133"/>
          <cell r="GL133"/>
          <cell r="GM133"/>
          <cell r="GN133"/>
          <cell r="GO133"/>
          <cell r="GP133"/>
          <cell r="GQ133"/>
          <cell r="GR133"/>
          <cell r="GS133"/>
          <cell r="GT133"/>
          <cell r="GU133"/>
          <cell r="GV133"/>
          <cell r="GW133"/>
          <cell r="GX133"/>
          <cell r="GY133"/>
          <cell r="GZ133"/>
          <cell r="HA133"/>
          <cell r="HB133"/>
          <cell r="HC133"/>
          <cell r="HD133"/>
          <cell r="HE133"/>
          <cell r="HF133"/>
          <cell r="HG133"/>
          <cell r="HH133"/>
          <cell r="HI133"/>
          <cell r="HJ133"/>
          <cell r="HK133"/>
          <cell r="HL133"/>
          <cell r="HM133"/>
          <cell r="HN133"/>
          <cell r="HO133"/>
          <cell r="HP133"/>
          <cell r="HQ133"/>
          <cell r="HR133"/>
          <cell r="HS133"/>
          <cell r="HT133"/>
          <cell r="HU133"/>
          <cell r="HV133"/>
          <cell r="HW133"/>
          <cell r="HX133"/>
          <cell r="HY133"/>
          <cell r="HZ133"/>
          <cell r="IA133"/>
          <cell r="IB133"/>
          <cell r="IC133"/>
          <cell r="ID133"/>
          <cell r="IE133"/>
          <cell r="IF133"/>
          <cell r="IG133"/>
          <cell r="IH133"/>
          <cell r="II133"/>
          <cell r="IJ133"/>
          <cell r="IK133"/>
          <cell r="IL133"/>
          <cell r="IM133"/>
          <cell r="IN133"/>
          <cell r="IO133"/>
          <cell r="IP133"/>
          <cell r="IQ133"/>
          <cell r="IR133"/>
          <cell r="IS133"/>
          <cell r="IT133"/>
          <cell r="IU133"/>
          <cell r="IV133"/>
          <cell r="IW133"/>
          <cell r="IX133"/>
          <cell r="IY133"/>
          <cell r="IZ133"/>
          <cell r="JA133"/>
          <cell r="JB133"/>
          <cell r="JC133"/>
          <cell r="JD133"/>
          <cell r="JE133"/>
          <cell r="JF133"/>
          <cell r="JG133"/>
          <cell r="JH133"/>
          <cell r="JI133"/>
          <cell r="JJ133"/>
          <cell r="JK133"/>
          <cell r="JL133"/>
          <cell r="JM133"/>
          <cell r="JN133"/>
          <cell r="JO133"/>
          <cell r="JP133"/>
          <cell r="JQ133"/>
          <cell r="JR133"/>
          <cell r="JS133"/>
          <cell r="JT133"/>
          <cell r="JU133"/>
          <cell r="JV133"/>
          <cell r="JW133"/>
          <cell r="JX133"/>
          <cell r="JY133"/>
          <cell r="JZ133"/>
          <cell r="KA133"/>
          <cell r="KB133"/>
          <cell r="KC133"/>
          <cell r="KD133"/>
          <cell r="KE133"/>
          <cell r="KF133"/>
          <cell r="KG133"/>
          <cell r="KH133"/>
          <cell r="KI133"/>
          <cell r="KJ133"/>
          <cell r="KK133"/>
          <cell r="KL133"/>
          <cell r="KM133"/>
          <cell r="KN133"/>
          <cell r="KO133"/>
          <cell r="KP133"/>
          <cell r="KQ133"/>
          <cell r="KR133"/>
          <cell r="KS133"/>
          <cell r="KT133"/>
          <cell r="KU133"/>
          <cell r="KV133"/>
          <cell r="KW133"/>
          <cell r="KX133"/>
          <cell r="KY133"/>
          <cell r="KZ133"/>
          <cell r="LA133"/>
          <cell r="LB133"/>
          <cell r="LC133"/>
          <cell r="LD133"/>
          <cell r="LE133"/>
          <cell r="LF133"/>
          <cell r="LG133"/>
          <cell r="LH133"/>
          <cell r="LI133"/>
        </row>
        <row r="134">
          <cell r="D134">
            <v>4237</v>
          </cell>
          <cell r="E134" t="str">
            <v>Doprinos za zdravstvenu zaštitu penzionera</v>
          </cell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/>
          <cell r="EB134"/>
          <cell r="EC134"/>
          <cell r="ED134"/>
          <cell r="EE134"/>
          <cell r="EF134"/>
          <cell r="EG134"/>
          <cell r="EH134"/>
          <cell r="EI134"/>
          <cell r="EJ134"/>
          <cell r="EK134"/>
          <cell r="EL134"/>
          <cell r="EM134"/>
          <cell r="EN134"/>
          <cell r="EO134"/>
          <cell r="EP134"/>
          <cell r="EQ134"/>
          <cell r="ER134"/>
          <cell r="ES134"/>
          <cell r="ET134"/>
          <cell r="EU134"/>
          <cell r="EV134"/>
          <cell r="EW134"/>
          <cell r="EX134"/>
          <cell r="EY134"/>
          <cell r="EZ134"/>
          <cell r="FA134"/>
          <cell r="FB134"/>
          <cell r="FC134"/>
          <cell r="FD134"/>
          <cell r="FE134"/>
          <cell r="FF134"/>
          <cell r="FG134"/>
          <cell r="FH134"/>
          <cell r="FI134"/>
          <cell r="FJ134"/>
          <cell r="FK134"/>
          <cell r="FL134"/>
          <cell r="FM134"/>
          <cell r="FN134"/>
          <cell r="FO134"/>
          <cell r="FP134"/>
          <cell r="FQ134"/>
          <cell r="FR134"/>
          <cell r="FS134"/>
          <cell r="FT134"/>
          <cell r="FU134"/>
          <cell r="FV134"/>
          <cell r="FW134"/>
          <cell r="FX134"/>
          <cell r="FY134"/>
          <cell r="FZ134"/>
          <cell r="GA134"/>
          <cell r="GB134"/>
          <cell r="GC134"/>
          <cell r="GD134"/>
          <cell r="GE134"/>
          <cell r="GF134"/>
          <cell r="GG134"/>
          <cell r="GH134"/>
          <cell r="GI134"/>
          <cell r="GJ134"/>
          <cell r="GK134"/>
          <cell r="GL134"/>
          <cell r="GM134"/>
          <cell r="GN134"/>
          <cell r="GO134"/>
          <cell r="GP134"/>
          <cell r="GQ134"/>
          <cell r="GR134"/>
          <cell r="GS134"/>
          <cell r="GT134"/>
          <cell r="GU134"/>
          <cell r="GV134"/>
          <cell r="GW134"/>
          <cell r="GX134"/>
          <cell r="GY134"/>
          <cell r="GZ134"/>
          <cell r="HA134"/>
          <cell r="HB134"/>
          <cell r="HC134"/>
          <cell r="HD134"/>
          <cell r="HE134"/>
          <cell r="HF134"/>
          <cell r="HG134"/>
          <cell r="HH134"/>
          <cell r="HI134"/>
          <cell r="HJ134"/>
          <cell r="HK134"/>
          <cell r="HL134"/>
          <cell r="HM134"/>
          <cell r="HN134"/>
          <cell r="HO134"/>
          <cell r="HP134"/>
          <cell r="HQ134"/>
          <cell r="HR134"/>
          <cell r="HS134"/>
          <cell r="HT134"/>
          <cell r="HU134"/>
          <cell r="HV134"/>
          <cell r="HW134"/>
          <cell r="HX134"/>
          <cell r="HY134"/>
          <cell r="HZ134"/>
          <cell r="IA134"/>
          <cell r="IB134"/>
          <cell r="IC134"/>
          <cell r="ID134"/>
          <cell r="IE134"/>
          <cell r="IF134"/>
          <cell r="IG134"/>
          <cell r="IH134"/>
          <cell r="II134"/>
          <cell r="IJ134"/>
          <cell r="IK134"/>
          <cell r="IL134"/>
          <cell r="IM134"/>
          <cell r="IN134"/>
          <cell r="IO134"/>
          <cell r="IP134"/>
          <cell r="IQ134"/>
          <cell r="IR134"/>
          <cell r="IS134"/>
          <cell r="IT134"/>
          <cell r="IU134"/>
          <cell r="IV134"/>
          <cell r="IW134"/>
          <cell r="IX134"/>
          <cell r="IY134"/>
          <cell r="IZ134"/>
          <cell r="JA134"/>
          <cell r="JB134"/>
          <cell r="JC134"/>
          <cell r="JD134"/>
          <cell r="JE134"/>
          <cell r="JF134"/>
          <cell r="JG134"/>
          <cell r="JH134"/>
          <cell r="JI134"/>
          <cell r="JJ134"/>
          <cell r="JK134"/>
          <cell r="JL134"/>
          <cell r="JM134"/>
          <cell r="JN134"/>
          <cell r="JO134"/>
          <cell r="JP134"/>
          <cell r="JQ134"/>
          <cell r="JR134"/>
          <cell r="JS134"/>
          <cell r="JT134"/>
          <cell r="JU134"/>
          <cell r="JV134"/>
          <cell r="JW134"/>
          <cell r="JX134"/>
          <cell r="JY134"/>
          <cell r="JZ134"/>
          <cell r="KA134"/>
          <cell r="KB134"/>
          <cell r="KC134"/>
          <cell r="KD134"/>
          <cell r="KE134"/>
          <cell r="KF134"/>
          <cell r="KG134"/>
          <cell r="KH134"/>
          <cell r="KI134"/>
          <cell r="KJ134"/>
          <cell r="KK134"/>
          <cell r="KL134"/>
          <cell r="KM134"/>
          <cell r="KN134"/>
          <cell r="KO134"/>
          <cell r="KP134"/>
          <cell r="KQ134"/>
          <cell r="KR134"/>
          <cell r="KS134"/>
          <cell r="KT134"/>
          <cell r="KU134"/>
          <cell r="KV134"/>
          <cell r="KW134"/>
          <cell r="KX134"/>
          <cell r="KY134"/>
          <cell r="KZ134"/>
          <cell r="LA134"/>
          <cell r="LB134"/>
          <cell r="LC134"/>
          <cell r="LD134"/>
          <cell r="LE134"/>
          <cell r="LF134"/>
          <cell r="LG134"/>
          <cell r="LH134"/>
          <cell r="LI134"/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/>
          <cell r="EU135"/>
          <cell r="EV135"/>
          <cell r="EW135"/>
          <cell r="EX135"/>
          <cell r="EY135"/>
          <cell r="EZ135"/>
          <cell r="FA135"/>
          <cell r="FB135"/>
          <cell r="FC135"/>
          <cell r="FD135"/>
          <cell r="FE135"/>
          <cell r="FF135"/>
          <cell r="FG135"/>
          <cell r="FH135"/>
          <cell r="FI135"/>
          <cell r="FJ135"/>
          <cell r="FK135"/>
          <cell r="FL135"/>
          <cell r="FM135"/>
          <cell r="FN135"/>
          <cell r="FO135"/>
          <cell r="FP135"/>
          <cell r="FQ135"/>
          <cell r="FR135"/>
          <cell r="FS135"/>
          <cell r="FT135"/>
          <cell r="FU135"/>
          <cell r="FV135"/>
          <cell r="FW135"/>
          <cell r="FX135"/>
          <cell r="FY135"/>
          <cell r="FZ135"/>
          <cell r="GA135"/>
          <cell r="GB135"/>
          <cell r="GC135"/>
          <cell r="GD135"/>
          <cell r="GE135"/>
          <cell r="GF135"/>
          <cell r="GG135"/>
          <cell r="GH135"/>
          <cell r="GI135"/>
          <cell r="GJ135"/>
          <cell r="GK135"/>
          <cell r="GL135"/>
          <cell r="GM135"/>
          <cell r="GN135"/>
          <cell r="GO135"/>
          <cell r="GP135"/>
          <cell r="GQ135"/>
          <cell r="GR135"/>
          <cell r="GS135"/>
          <cell r="GT135"/>
          <cell r="GU135"/>
          <cell r="GV135"/>
          <cell r="GW135"/>
          <cell r="GX135"/>
          <cell r="GY135"/>
          <cell r="GZ135"/>
          <cell r="HA135"/>
          <cell r="HB135"/>
          <cell r="HC135"/>
          <cell r="HD135"/>
          <cell r="HE135"/>
          <cell r="HF135"/>
          <cell r="HG135"/>
          <cell r="HH135"/>
          <cell r="HI135"/>
          <cell r="HJ135"/>
          <cell r="HK135"/>
          <cell r="HL135"/>
          <cell r="HM135"/>
          <cell r="HN135"/>
          <cell r="HO135"/>
          <cell r="HP135"/>
          <cell r="HQ135"/>
          <cell r="HR135"/>
          <cell r="HS135"/>
          <cell r="HT135"/>
          <cell r="HU135"/>
          <cell r="HV135"/>
          <cell r="HW135"/>
          <cell r="HX135"/>
          <cell r="HY135"/>
          <cell r="HZ135"/>
          <cell r="IA135"/>
          <cell r="IB135"/>
          <cell r="IC135"/>
          <cell r="ID135"/>
          <cell r="IE135"/>
          <cell r="IF135"/>
          <cell r="IG135"/>
          <cell r="IH135"/>
          <cell r="II135"/>
          <cell r="IJ135"/>
          <cell r="IK135"/>
          <cell r="IL135"/>
          <cell r="IM135"/>
          <cell r="IN135"/>
          <cell r="IO135"/>
          <cell r="IP135"/>
          <cell r="IQ135"/>
          <cell r="IR135"/>
          <cell r="IS135"/>
          <cell r="IT135"/>
          <cell r="IU135"/>
          <cell r="IV135"/>
          <cell r="IW135"/>
          <cell r="IX135"/>
          <cell r="IY135"/>
          <cell r="IZ135"/>
          <cell r="JA135"/>
          <cell r="JB135"/>
          <cell r="JC135"/>
          <cell r="JD135"/>
          <cell r="JE135"/>
          <cell r="JF135"/>
          <cell r="JG135"/>
          <cell r="JH135"/>
          <cell r="JI135"/>
          <cell r="JJ135"/>
          <cell r="JK135"/>
          <cell r="JL135"/>
          <cell r="JM135"/>
          <cell r="JN135"/>
          <cell r="JO135"/>
          <cell r="JP135"/>
          <cell r="JQ135"/>
          <cell r="JR135"/>
          <cell r="JS135"/>
          <cell r="JT135"/>
          <cell r="JU135"/>
          <cell r="JV135"/>
          <cell r="JW135"/>
          <cell r="JX135"/>
          <cell r="JY135"/>
          <cell r="JZ135"/>
          <cell r="KA135"/>
          <cell r="KB135"/>
          <cell r="KC135"/>
          <cell r="KD135"/>
          <cell r="KE135"/>
          <cell r="KF135"/>
          <cell r="KG135"/>
          <cell r="KH135"/>
          <cell r="KI135"/>
          <cell r="KJ135"/>
          <cell r="KK135"/>
          <cell r="KL135"/>
          <cell r="KM135"/>
          <cell r="KN135"/>
          <cell r="KO135"/>
          <cell r="KP135"/>
          <cell r="KQ135"/>
          <cell r="KR135"/>
          <cell r="KS135"/>
          <cell r="KT135"/>
          <cell r="KU135"/>
          <cell r="KV135"/>
          <cell r="KW135"/>
          <cell r="KX135"/>
          <cell r="KY135"/>
          <cell r="KZ135"/>
          <cell r="LA135"/>
          <cell r="LB135"/>
          <cell r="LC135"/>
          <cell r="LD135"/>
          <cell r="LE135"/>
          <cell r="LF135"/>
          <cell r="LG135"/>
          <cell r="LH135"/>
          <cell r="LI135"/>
        </row>
        <row r="136">
          <cell r="D136">
            <v>4241</v>
          </cell>
          <cell r="E136" t="str">
            <v>Liječenje van Crne Gore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  <cell r="ER136"/>
          <cell r="ES136"/>
          <cell r="ET136"/>
          <cell r="EU136"/>
          <cell r="EV136"/>
          <cell r="EW136"/>
          <cell r="EX136"/>
          <cell r="EY136"/>
          <cell r="EZ136"/>
          <cell r="FA136"/>
          <cell r="FB136"/>
          <cell r="FC136"/>
          <cell r="FD136"/>
          <cell r="FE136"/>
          <cell r="FF136"/>
          <cell r="FG136"/>
          <cell r="FH136"/>
          <cell r="FI136"/>
          <cell r="FJ136"/>
          <cell r="FK136"/>
          <cell r="FL136"/>
          <cell r="FM136"/>
          <cell r="FN136"/>
          <cell r="FO136"/>
          <cell r="FP136"/>
          <cell r="FQ136"/>
          <cell r="FR136"/>
          <cell r="FS136"/>
          <cell r="FT136"/>
          <cell r="FU136"/>
          <cell r="FV136"/>
          <cell r="FW136"/>
          <cell r="FX136"/>
          <cell r="FY136"/>
          <cell r="FZ136"/>
          <cell r="GA136"/>
          <cell r="GB136"/>
          <cell r="GC136"/>
          <cell r="GD136"/>
          <cell r="GE136"/>
          <cell r="GF136"/>
          <cell r="GG136"/>
          <cell r="GH136"/>
          <cell r="GI136"/>
          <cell r="GJ136"/>
          <cell r="GK136"/>
          <cell r="GL136"/>
          <cell r="GM136"/>
          <cell r="GN136"/>
          <cell r="GO136"/>
          <cell r="GP136"/>
          <cell r="GQ136"/>
          <cell r="GR136"/>
          <cell r="GS136"/>
          <cell r="GT136"/>
          <cell r="GU136"/>
          <cell r="GV136"/>
          <cell r="GW136"/>
          <cell r="GX136"/>
          <cell r="GY136"/>
          <cell r="GZ136"/>
          <cell r="HA136"/>
          <cell r="HB136"/>
          <cell r="HC136"/>
          <cell r="HD136"/>
          <cell r="HE136"/>
          <cell r="HF136"/>
          <cell r="HG136"/>
          <cell r="HH136"/>
          <cell r="HI136"/>
          <cell r="HJ136"/>
          <cell r="HK136"/>
          <cell r="HL136"/>
          <cell r="HM136"/>
          <cell r="HN136"/>
          <cell r="HO136"/>
          <cell r="HP136"/>
          <cell r="HQ136"/>
          <cell r="HR136"/>
          <cell r="HS136"/>
          <cell r="HT136"/>
          <cell r="HU136"/>
          <cell r="HV136"/>
          <cell r="HW136"/>
          <cell r="HX136"/>
          <cell r="HY136"/>
          <cell r="HZ136"/>
          <cell r="IA136"/>
          <cell r="IB136"/>
          <cell r="IC136"/>
          <cell r="ID136"/>
          <cell r="IE136"/>
          <cell r="IF136"/>
          <cell r="IG136"/>
          <cell r="IH136"/>
          <cell r="II136"/>
          <cell r="IJ136"/>
          <cell r="IK136"/>
          <cell r="IL136"/>
          <cell r="IM136"/>
          <cell r="IN136"/>
          <cell r="IO136"/>
          <cell r="IP136"/>
          <cell r="IQ136"/>
          <cell r="IR136"/>
          <cell r="IS136"/>
          <cell r="IT136"/>
          <cell r="IU136"/>
          <cell r="IV136"/>
          <cell r="IW136"/>
          <cell r="IX136"/>
          <cell r="IY136"/>
          <cell r="IZ136"/>
          <cell r="JA136"/>
          <cell r="JB136"/>
          <cell r="JC136"/>
          <cell r="JD136"/>
          <cell r="JE136"/>
          <cell r="JF136"/>
          <cell r="JG136"/>
          <cell r="JH136"/>
          <cell r="JI136"/>
          <cell r="JJ136"/>
          <cell r="JK136"/>
          <cell r="JL136"/>
          <cell r="JM136"/>
          <cell r="JN136"/>
          <cell r="JO136"/>
          <cell r="JP136"/>
          <cell r="JQ136"/>
          <cell r="JR136"/>
          <cell r="JS136"/>
          <cell r="JT136"/>
          <cell r="JU136"/>
          <cell r="JV136"/>
          <cell r="JW136"/>
          <cell r="JX136"/>
          <cell r="JY136"/>
          <cell r="JZ136"/>
          <cell r="KA136"/>
          <cell r="KB136"/>
          <cell r="KC136"/>
          <cell r="KD136"/>
          <cell r="KE136"/>
          <cell r="KF136"/>
          <cell r="KG136"/>
          <cell r="KH136"/>
          <cell r="KI136"/>
          <cell r="KJ136"/>
          <cell r="KK136"/>
          <cell r="KL136"/>
          <cell r="KM136"/>
          <cell r="KN136"/>
          <cell r="KO136"/>
          <cell r="KP136"/>
          <cell r="KQ136"/>
          <cell r="KR136"/>
          <cell r="KS136"/>
          <cell r="KT136"/>
          <cell r="KU136"/>
          <cell r="KV136"/>
          <cell r="KW136"/>
          <cell r="KX136"/>
          <cell r="KY136"/>
          <cell r="KZ136"/>
          <cell r="LA136"/>
          <cell r="LB136"/>
          <cell r="LC136"/>
          <cell r="LD136"/>
          <cell r="LE136"/>
          <cell r="LF136"/>
          <cell r="LG136"/>
          <cell r="LH136"/>
          <cell r="LI136"/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/>
          <cell r="EU137"/>
          <cell r="EV137"/>
          <cell r="EW137"/>
          <cell r="EX137"/>
          <cell r="EY137"/>
          <cell r="EZ137"/>
          <cell r="FA137"/>
          <cell r="FB137"/>
          <cell r="FC137"/>
          <cell r="FD137"/>
          <cell r="FE137"/>
          <cell r="FF137"/>
          <cell r="FG137"/>
          <cell r="FH137"/>
          <cell r="FI137"/>
          <cell r="FJ137"/>
          <cell r="FK137"/>
          <cell r="FL137"/>
          <cell r="FM137"/>
          <cell r="FN137"/>
          <cell r="FO137"/>
          <cell r="FP137"/>
          <cell r="FQ137"/>
          <cell r="FR137"/>
          <cell r="FS137"/>
          <cell r="FT137"/>
          <cell r="FU137"/>
          <cell r="FV137"/>
          <cell r="FW137"/>
          <cell r="FX137"/>
          <cell r="FY137"/>
          <cell r="FZ137"/>
          <cell r="GA137"/>
          <cell r="GB137"/>
          <cell r="GC137"/>
          <cell r="GD137"/>
          <cell r="GE137"/>
          <cell r="GF137"/>
          <cell r="GG137"/>
          <cell r="GH137"/>
          <cell r="GI137"/>
          <cell r="GJ137"/>
          <cell r="GK137"/>
          <cell r="GL137"/>
          <cell r="GM137"/>
          <cell r="GN137"/>
          <cell r="GO137"/>
          <cell r="GP137"/>
          <cell r="GQ137"/>
          <cell r="GR137"/>
          <cell r="GS137"/>
          <cell r="GT137"/>
          <cell r="GU137"/>
          <cell r="GV137"/>
          <cell r="GW137"/>
          <cell r="GX137"/>
          <cell r="GY137"/>
          <cell r="GZ137"/>
          <cell r="HA137"/>
          <cell r="HB137"/>
          <cell r="HC137"/>
          <cell r="HD137"/>
          <cell r="HE137"/>
          <cell r="HF137"/>
          <cell r="HG137"/>
          <cell r="HH137"/>
          <cell r="HI137"/>
          <cell r="HJ137"/>
          <cell r="HK137"/>
          <cell r="HL137"/>
          <cell r="HM137"/>
          <cell r="HN137"/>
          <cell r="HO137"/>
          <cell r="HP137"/>
          <cell r="HQ137"/>
          <cell r="HR137"/>
          <cell r="HS137"/>
          <cell r="HT137"/>
          <cell r="HU137"/>
          <cell r="HV137"/>
          <cell r="HW137"/>
          <cell r="HX137"/>
          <cell r="HY137"/>
          <cell r="HZ137"/>
          <cell r="IA137"/>
          <cell r="IB137"/>
          <cell r="IC137"/>
          <cell r="ID137"/>
          <cell r="IE137"/>
          <cell r="IF137"/>
          <cell r="IG137"/>
          <cell r="IH137"/>
          <cell r="II137"/>
          <cell r="IJ137"/>
          <cell r="IK137"/>
          <cell r="IL137"/>
          <cell r="IM137"/>
          <cell r="IN137"/>
          <cell r="IO137"/>
          <cell r="IP137"/>
          <cell r="IQ137"/>
          <cell r="IR137"/>
          <cell r="IS137"/>
          <cell r="IT137"/>
          <cell r="IU137"/>
          <cell r="IV137"/>
          <cell r="IW137"/>
          <cell r="IX137"/>
          <cell r="IY137"/>
          <cell r="IZ137"/>
          <cell r="JA137"/>
          <cell r="JB137"/>
          <cell r="JC137"/>
          <cell r="JD137"/>
          <cell r="JE137"/>
          <cell r="JF137"/>
          <cell r="JG137"/>
          <cell r="JH137"/>
          <cell r="JI137"/>
          <cell r="JJ137"/>
          <cell r="JK137"/>
          <cell r="JL137"/>
          <cell r="JM137"/>
          <cell r="JN137"/>
          <cell r="JO137"/>
          <cell r="JP137"/>
          <cell r="JQ137"/>
          <cell r="JR137"/>
          <cell r="JS137"/>
          <cell r="JT137"/>
          <cell r="JU137"/>
          <cell r="JV137"/>
          <cell r="JW137"/>
          <cell r="JX137"/>
          <cell r="JY137"/>
          <cell r="JZ137"/>
          <cell r="KA137"/>
          <cell r="KB137"/>
          <cell r="KC137"/>
          <cell r="KD137"/>
          <cell r="KE137"/>
          <cell r="KF137"/>
          <cell r="KG137"/>
          <cell r="KH137"/>
          <cell r="KI137"/>
          <cell r="KJ137"/>
          <cell r="KK137"/>
          <cell r="KL137"/>
          <cell r="KM137"/>
          <cell r="KN137"/>
          <cell r="KO137"/>
          <cell r="KP137"/>
          <cell r="KQ137"/>
          <cell r="KR137"/>
          <cell r="KS137"/>
          <cell r="KT137"/>
          <cell r="KU137"/>
          <cell r="KV137"/>
          <cell r="KW137"/>
          <cell r="KX137"/>
          <cell r="KY137"/>
          <cell r="KZ137"/>
          <cell r="LA137"/>
          <cell r="LB137"/>
          <cell r="LC137"/>
          <cell r="LD137"/>
          <cell r="LE137"/>
          <cell r="LF137"/>
          <cell r="LG137"/>
          <cell r="LH137"/>
          <cell r="LI137"/>
        </row>
        <row r="138">
          <cell r="D138">
            <v>4251</v>
          </cell>
          <cell r="E138" t="str">
            <v>Ortopedske sprave i pomagala</v>
          </cell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  <cell r="ER138"/>
          <cell r="ES138"/>
          <cell r="ET138"/>
          <cell r="EU138"/>
          <cell r="EV138"/>
          <cell r="EW138"/>
          <cell r="EX138"/>
          <cell r="EY138"/>
          <cell r="EZ138"/>
          <cell r="FA138"/>
          <cell r="FB138"/>
          <cell r="FC138"/>
          <cell r="FD138"/>
          <cell r="FE138"/>
          <cell r="FF138"/>
          <cell r="FG138"/>
          <cell r="FH138"/>
          <cell r="FI138"/>
          <cell r="FJ138"/>
          <cell r="FK138"/>
          <cell r="FL138"/>
          <cell r="FM138"/>
          <cell r="FN138"/>
          <cell r="FO138"/>
          <cell r="FP138"/>
          <cell r="FQ138"/>
          <cell r="FR138"/>
          <cell r="FS138"/>
          <cell r="FT138"/>
          <cell r="FU138"/>
          <cell r="FV138"/>
          <cell r="FW138"/>
          <cell r="FX138"/>
          <cell r="FY138"/>
          <cell r="FZ138"/>
          <cell r="GA138"/>
          <cell r="GB138"/>
          <cell r="GC138"/>
          <cell r="GD138"/>
          <cell r="GE138"/>
          <cell r="GF138"/>
          <cell r="GG138"/>
          <cell r="GH138"/>
          <cell r="GI138"/>
          <cell r="GJ138"/>
          <cell r="GK138"/>
          <cell r="GL138"/>
          <cell r="GM138"/>
          <cell r="GN138"/>
          <cell r="GO138"/>
          <cell r="GP138"/>
          <cell r="GQ138"/>
          <cell r="GR138"/>
          <cell r="GS138"/>
          <cell r="GT138"/>
          <cell r="GU138"/>
          <cell r="GV138"/>
          <cell r="GW138"/>
          <cell r="GX138"/>
          <cell r="GY138"/>
          <cell r="GZ138"/>
          <cell r="HA138"/>
          <cell r="HB138"/>
          <cell r="HC138"/>
          <cell r="HD138"/>
          <cell r="HE138"/>
          <cell r="HF138"/>
          <cell r="HG138"/>
          <cell r="HH138"/>
          <cell r="HI138"/>
          <cell r="HJ138"/>
          <cell r="HK138"/>
          <cell r="HL138"/>
          <cell r="HM138"/>
          <cell r="HN138"/>
          <cell r="HO138"/>
          <cell r="HP138"/>
          <cell r="HQ138"/>
          <cell r="HR138"/>
          <cell r="HS138"/>
          <cell r="HT138"/>
          <cell r="HU138"/>
          <cell r="HV138"/>
          <cell r="HW138"/>
          <cell r="HX138"/>
          <cell r="HY138"/>
          <cell r="HZ138"/>
          <cell r="IA138"/>
          <cell r="IB138"/>
          <cell r="IC138"/>
          <cell r="ID138"/>
          <cell r="IE138"/>
          <cell r="IF138"/>
          <cell r="IG138"/>
          <cell r="IH138"/>
          <cell r="II138"/>
          <cell r="IJ138"/>
          <cell r="IK138"/>
          <cell r="IL138"/>
          <cell r="IM138"/>
          <cell r="IN138"/>
          <cell r="IO138"/>
          <cell r="IP138"/>
          <cell r="IQ138"/>
          <cell r="IR138"/>
          <cell r="IS138"/>
          <cell r="IT138"/>
          <cell r="IU138"/>
          <cell r="IV138"/>
          <cell r="IW138"/>
          <cell r="IX138"/>
          <cell r="IY138"/>
          <cell r="IZ138"/>
          <cell r="JA138"/>
          <cell r="JB138"/>
          <cell r="JC138"/>
          <cell r="JD138"/>
          <cell r="JE138"/>
          <cell r="JF138"/>
          <cell r="JG138"/>
          <cell r="JH138"/>
          <cell r="JI138"/>
          <cell r="JJ138"/>
          <cell r="JK138"/>
          <cell r="JL138"/>
          <cell r="JM138"/>
          <cell r="JN138"/>
          <cell r="JO138"/>
          <cell r="JP138"/>
          <cell r="JQ138"/>
          <cell r="JR138"/>
          <cell r="JS138"/>
          <cell r="JT138"/>
          <cell r="JU138"/>
          <cell r="JV138"/>
          <cell r="JW138"/>
          <cell r="JX138"/>
          <cell r="JY138"/>
          <cell r="JZ138"/>
          <cell r="KA138"/>
          <cell r="KB138"/>
          <cell r="KC138"/>
          <cell r="KD138"/>
          <cell r="KE138"/>
          <cell r="KF138"/>
          <cell r="KG138"/>
          <cell r="KH138"/>
          <cell r="KI138"/>
          <cell r="KJ138"/>
          <cell r="KK138"/>
          <cell r="KL138"/>
          <cell r="KM138"/>
          <cell r="KN138"/>
          <cell r="KO138"/>
          <cell r="KP138"/>
          <cell r="KQ138"/>
          <cell r="KR138"/>
          <cell r="KS138"/>
          <cell r="KT138"/>
          <cell r="KU138"/>
          <cell r="KV138"/>
          <cell r="KW138"/>
          <cell r="KX138"/>
          <cell r="KY138"/>
          <cell r="KZ138"/>
          <cell r="LA138"/>
          <cell r="LB138"/>
          <cell r="LC138"/>
          <cell r="LD138"/>
          <cell r="LE138"/>
          <cell r="LF138"/>
          <cell r="LG138"/>
          <cell r="LH138"/>
          <cell r="LI138"/>
        </row>
        <row r="139">
          <cell r="D139">
            <v>4252</v>
          </cell>
          <cell r="E139" t="str">
            <v>Naknade za bolovanje preko 60 dana</v>
          </cell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  <cell r="ER139"/>
          <cell r="ES139"/>
          <cell r="ET139"/>
          <cell r="EU139"/>
          <cell r="EV139"/>
          <cell r="EW139"/>
          <cell r="EX139"/>
          <cell r="EY139"/>
          <cell r="EZ139"/>
          <cell r="FA139"/>
          <cell r="FB139"/>
          <cell r="FC139"/>
          <cell r="FD139"/>
          <cell r="FE139"/>
          <cell r="FF139"/>
          <cell r="FG139"/>
          <cell r="FH139"/>
          <cell r="FI139"/>
          <cell r="FJ139"/>
          <cell r="FK139"/>
          <cell r="FL139"/>
          <cell r="FM139"/>
          <cell r="FN139"/>
          <cell r="FO139"/>
          <cell r="FP139"/>
          <cell r="FQ139"/>
          <cell r="FR139"/>
          <cell r="FS139"/>
          <cell r="FT139"/>
          <cell r="FU139"/>
          <cell r="FV139"/>
          <cell r="FW139"/>
          <cell r="FX139"/>
          <cell r="FY139"/>
          <cell r="FZ139"/>
          <cell r="GA139"/>
          <cell r="GB139"/>
          <cell r="GC139"/>
          <cell r="GD139"/>
          <cell r="GE139"/>
          <cell r="GF139"/>
          <cell r="GG139"/>
          <cell r="GH139"/>
          <cell r="GI139"/>
          <cell r="GJ139"/>
          <cell r="GK139"/>
          <cell r="GL139"/>
          <cell r="GM139"/>
          <cell r="GN139"/>
          <cell r="GO139"/>
          <cell r="GP139"/>
          <cell r="GQ139"/>
          <cell r="GR139"/>
          <cell r="GS139"/>
          <cell r="GT139"/>
          <cell r="GU139"/>
          <cell r="GV139"/>
          <cell r="GW139"/>
          <cell r="GX139"/>
          <cell r="GY139"/>
          <cell r="GZ139"/>
          <cell r="HA139"/>
          <cell r="HB139"/>
          <cell r="HC139"/>
          <cell r="HD139"/>
          <cell r="HE139"/>
          <cell r="HF139"/>
          <cell r="HG139"/>
          <cell r="HH139"/>
          <cell r="HI139"/>
          <cell r="HJ139"/>
          <cell r="HK139"/>
          <cell r="HL139"/>
          <cell r="HM139"/>
          <cell r="HN139"/>
          <cell r="HO139"/>
          <cell r="HP139"/>
          <cell r="HQ139"/>
          <cell r="HR139"/>
          <cell r="HS139"/>
          <cell r="HT139"/>
          <cell r="HU139"/>
          <cell r="HV139"/>
          <cell r="HW139"/>
          <cell r="HX139"/>
          <cell r="HY139"/>
          <cell r="HZ139"/>
          <cell r="IA139"/>
          <cell r="IB139"/>
          <cell r="IC139"/>
          <cell r="ID139"/>
          <cell r="IE139"/>
          <cell r="IF139"/>
          <cell r="IG139"/>
          <cell r="IH139"/>
          <cell r="II139"/>
          <cell r="IJ139"/>
          <cell r="IK139"/>
          <cell r="IL139"/>
          <cell r="IM139"/>
          <cell r="IN139"/>
          <cell r="IO139"/>
          <cell r="IP139"/>
          <cell r="IQ139"/>
          <cell r="IR139"/>
          <cell r="IS139"/>
          <cell r="IT139"/>
          <cell r="IU139"/>
          <cell r="IV139"/>
          <cell r="IW139"/>
          <cell r="IX139"/>
          <cell r="IY139"/>
          <cell r="IZ139"/>
          <cell r="JA139"/>
          <cell r="JB139"/>
          <cell r="JC139"/>
          <cell r="JD139"/>
          <cell r="JE139"/>
          <cell r="JF139"/>
          <cell r="JG139"/>
          <cell r="JH139"/>
          <cell r="JI139"/>
          <cell r="JJ139"/>
          <cell r="JK139"/>
          <cell r="JL139"/>
          <cell r="JM139"/>
          <cell r="JN139"/>
          <cell r="JO139"/>
          <cell r="JP139"/>
          <cell r="JQ139"/>
          <cell r="JR139"/>
          <cell r="JS139"/>
          <cell r="JT139"/>
          <cell r="JU139"/>
          <cell r="JV139"/>
          <cell r="JW139"/>
          <cell r="JX139"/>
          <cell r="JY139"/>
          <cell r="JZ139"/>
          <cell r="KA139"/>
          <cell r="KB139"/>
          <cell r="KC139"/>
          <cell r="KD139"/>
          <cell r="KE139"/>
          <cell r="KF139"/>
          <cell r="KG139"/>
          <cell r="KH139"/>
          <cell r="KI139"/>
          <cell r="KJ139"/>
          <cell r="KK139"/>
          <cell r="KL139"/>
          <cell r="KM139"/>
          <cell r="KN139"/>
          <cell r="KO139"/>
          <cell r="KP139"/>
          <cell r="KQ139"/>
          <cell r="KR139"/>
          <cell r="KS139"/>
          <cell r="KT139"/>
          <cell r="KU139"/>
          <cell r="KV139"/>
          <cell r="KW139"/>
          <cell r="KX139"/>
          <cell r="KY139"/>
          <cell r="KZ139"/>
          <cell r="LA139"/>
          <cell r="LB139"/>
          <cell r="LC139"/>
          <cell r="LD139"/>
          <cell r="LE139"/>
          <cell r="LF139"/>
          <cell r="LG139"/>
          <cell r="LH139"/>
          <cell r="LI139"/>
        </row>
        <row r="140">
          <cell r="D140">
            <v>4253</v>
          </cell>
          <cell r="E140" t="str">
            <v>Naknade za putne troškove osiguranika</v>
          </cell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/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/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/>
          <cell r="GM140"/>
          <cell r="GN140"/>
          <cell r="GO140"/>
          <cell r="GP140"/>
          <cell r="GQ140"/>
          <cell r="GR140"/>
          <cell r="GS140"/>
          <cell r="GT140"/>
          <cell r="GU140"/>
          <cell r="GV140"/>
          <cell r="GW140"/>
          <cell r="GX140"/>
          <cell r="GY140"/>
          <cell r="GZ140"/>
          <cell r="HA140"/>
          <cell r="HB140"/>
          <cell r="HC140"/>
          <cell r="HD140"/>
          <cell r="HE140"/>
          <cell r="HF140"/>
          <cell r="HG140"/>
          <cell r="HH140"/>
          <cell r="HI140"/>
          <cell r="HJ140"/>
          <cell r="HK140"/>
          <cell r="HL140"/>
          <cell r="HM140"/>
          <cell r="HN140"/>
          <cell r="HO140"/>
          <cell r="HP140"/>
          <cell r="HQ140"/>
          <cell r="HR140"/>
          <cell r="HS140"/>
          <cell r="HT140"/>
          <cell r="HU140"/>
          <cell r="HV140"/>
          <cell r="HW140"/>
          <cell r="HX140"/>
          <cell r="HY140"/>
          <cell r="HZ140"/>
          <cell r="IA140"/>
          <cell r="IB140"/>
          <cell r="IC140"/>
          <cell r="ID140"/>
          <cell r="IE140"/>
          <cell r="IF140"/>
          <cell r="IG140"/>
          <cell r="IH140"/>
          <cell r="II140"/>
          <cell r="IJ140"/>
          <cell r="IK140"/>
          <cell r="IL140"/>
          <cell r="IM140"/>
          <cell r="IN140"/>
          <cell r="IO140"/>
          <cell r="IP140"/>
          <cell r="IQ140"/>
          <cell r="IR140"/>
          <cell r="IS140"/>
          <cell r="IT140"/>
          <cell r="IU140"/>
          <cell r="IV140"/>
          <cell r="IW140"/>
          <cell r="IX140"/>
          <cell r="IY140"/>
          <cell r="IZ140"/>
          <cell r="JA140"/>
          <cell r="JB140"/>
          <cell r="JC140"/>
          <cell r="JD140"/>
          <cell r="JE140"/>
          <cell r="JF140"/>
          <cell r="JG140"/>
          <cell r="JH140"/>
          <cell r="JI140"/>
          <cell r="JJ140"/>
          <cell r="JK140"/>
          <cell r="JL140"/>
          <cell r="JM140"/>
          <cell r="JN140"/>
          <cell r="JO140"/>
          <cell r="JP140"/>
          <cell r="JQ140"/>
          <cell r="JR140"/>
          <cell r="JS140"/>
          <cell r="JT140"/>
          <cell r="JU140"/>
          <cell r="JV140"/>
          <cell r="JW140"/>
          <cell r="JX140"/>
          <cell r="JY140"/>
          <cell r="JZ140"/>
          <cell r="KA140"/>
          <cell r="KB140"/>
          <cell r="KC140"/>
          <cell r="KD140"/>
          <cell r="KE140"/>
          <cell r="KF140"/>
          <cell r="KG140"/>
          <cell r="KH140"/>
          <cell r="KI140"/>
          <cell r="KJ140"/>
          <cell r="KK140"/>
          <cell r="KL140"/>
          <cell r="KM140"/>
          <cell r="KN140"/>
          <cell r="KO140"/>
          <cell r="KP140"/>
          <cell r="KQ140"/>
          <cell r="KR140"/>
          <cell r="KS140"/>
          <cell r="KT140"/>
          <cell r="KU140"/>
          <cell r="KV140"/>
          <cell r="KW140"/>
          <cell r="KX140"/>
          <cell r="KY140"/>
          <cell r="KZ140"/>
          <cell r="LA140"/>
          <cell r="LB140"/>
          <cell r="LC140"/>
          <cell r="LD140"/>
          <cell r="LE140"/>
          <cell r="LF140"/>
          <cell r="LG140"/>
          <cell r="LH140"/>
          <cell r="LI140"/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/>
          <cell r="EU141"/>
          <cell r="EV141"/>
          <cell r="EW141"/>
          <cell r="EX141"/>
          <cell r="EY141"/>
          <cell r="EZ141"/>
          <cell r="FA141"/>
          <cell r="FB141"/>
          <cell r="FC141"/>
          <cell r="FD141"/>
          <cell r="FE141"/>
          <cell r="FF141"/>
          <cell r="FG141"/>
          <cell r="FH141"/>
          <cell r="FI141"/>
          <cell r="FJ141"/>
          <cell r="FK141"/>
          <cell r="FL141"/>
          <cell r="FM141"/>
          <cell r="FN141"/>
          <cell r="FO141"/>
          <cell r="FP141"/>
          <cell r="FQ141"/>
          <cell r="FR141"/>
          <cell r="FS141"/>
          <cell r="FT141"/>
          <cell r="FU141"/>
          <cell r="FV141"/>
          <cell r="FW141"/>
          <cell r="FX141"/>
          <cell r="FY141"/>
          <cell r="FZ141"/>
          <cell r="GA141"/>
          <cell r="GB141"/>
          <cell r="GC141"/>
          <cell r="GD141"/>
          <cell r="GE141"/>
          <cell r="GF141"/>
          <cell r="GG141"/>
          <cell r="GH141"/>
          <cell r="GI141"/>
          <cell r="GJ141"/>
          <cell r="GK141"/>
          <cell r="GL141"/>
          <cell r="GM141"/>
          <cell r="GN141"/>
          <cell r="GO141"/>
          <cell r="GP141"/>
          <cell r="GQ141"/>
          <cell r="GR141"/>
          <cell r="GS141"/>
          <cell r="GT141"/>
          <cell r="GU141"/>
          <cell r="GV141"/>
          <cell r="GW141"/>
          <cell r="GX141"/>
          <cell r="GY141"/>
          <cell r="GZ141"/>
          <cell r="HA141"/>
          <cell r="HB141"/>
          <cell r="HC141"/>
          <cell r="HD141"/>
          <cell r="HE141"/>
          <cell r="HF141"/>
          <cell r="HG141"/>
          <cell r="HH141"/>
          <cell r="HI141"/>
          <cell r="HJ141"/>
          <cell r="HK141"/>
          <cell r="HL141"/>
          <cell r="HM141"/>
          <cell r="HN141"/>
          <cell r="HO141"/>
          <cell r="HP141"/>
          <cell r="HQ141"/>
          <cell r="HR141"/>
          <cell r="HS141"/>
          <cell r="HT141"/>
          <cell r="HU141"/>
          <cell r="HV141"/>
          <cell r="HW141"/>
          <cell r="HX141"/>
          <cell r="HY141"/>
          <cell r="HZ141"/>
          <cell r="IA141"/>
          <cell r="IB141"/>
          <cell r="IC141"/>
          <cell r="ID141"/>
          <cell r="IE141"/>
          <cell r="IF141"/>
          <cell r="IG141"/>
          <cell r="IH141"/>
          <cell r="II141"/>
          <cell r="IJ141"/>
          <cell r="IK141"/>
          <cell r="IL141"/>
          <cell r="IM141"/>
          <cell r="IN141"/>
          <cell r="IO141"/>
          <cell r="IP141"/>
          <cell r="IQ141"/>
          <cell r="IR141"/>
          <cell r="IS141"/>
          <cell r="IT141"/>
          <cell r="IU141"/>
          <cell r="IV141"/>
          <cell r="IW141"/>
          <cell r="IX141"/>
          <cell r="IY141"/>
          <cell r="IZ141"/>
          <cell r="JA141"/>
          <cell r="JB141"/>
          <cell r="JC141"/>
          <cell r="JD141"/>
          <cell r="JE141"/>
          <cell r="JF141"/>
          <cell r="JG141"/>
          <cell r="JH141"/>
          <cell r="JI141"/>
          <cell r="JJ141"/>
          <cell r="JK141"/>
          <cell r="JL141"/>
          <cell r="JM141"/>
          <cell r="JN141"/>
          <cell r="JO141"/>
          <cell r="JP141"/>
          <cell r="JQ141"/>
          <cell r="JR141"/>
          <cell r="JS141"/>
          <cell r="JT141"/>
          <cell r="JU141"/>
          <cell r="JV141"/>
          <cell r="JW141"/>
          <cell r="JX141"/>
          <cell r="JY141"/>
          <cell r="JZ141"/>
          <cell r="KA141"/>
          <cell r="KB141"/>
          <cell r="KC141"/>
          <cell r="KD141"/>
          <cell r="KE141"/>
          <cell r="KF141"/>
          <cell r="KG141"/>
          <cell r="KH141"/>
          <cell r="KI141"/>
          <cell r="KJ141"/>
          <cell r="KK141"/>
          <cell r="KL141"/>
          <cell r="KM141"/>
          <cell r="KN141"/>
          <cell r="KO141"/>
          <cell r="KP141"/>
          <cell r="KQ141"/>
          <cell r="KR141"/>
          <cell r="KS141"/>
          <cell r="KT141"/>
          <cell r="KU141"/>
          <cell r="KV141"/>
          <cell r="KW141"/>
          <cell r="KX141"/>
          <cell r="KY141"/>
          <cell r="KZ141"/>
          <cell r="LA141"/>
          <cell r="LB141"/>
          <cell r="LC141"/>
          <cell r="LD141"/>
          <cell r="LE141"/>
          <cell r="LF141"/>
          <cell r="LG141"/>
          <cell r="LH141"/>
          <cell r="LI141"/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/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/>
          <cell r="EQ142">
            <v>13129810.890000001</v>
          </cell>
          <cell r="ER142">
            <v>11137560.17</v>
          </cell>
          <cell r="ES142"/>
          <cell r="ET142"/>
          <cell r="EU142"/>
          <cell r="EV142"/>
          <cell r="EW142"/>
          <cell r="EX142"/>
          <cell r="EY142"/>
          <cell r="EZ142"/>
          <cell r="FA142"/>
          <cell r="FB142"/>
          <cell r="FC142"/>
          <cell r="FD142"/>
          <cell r="FE142"/>
          <cell r="FF142"/>
          <cell r="FG142"/>
          <cell r="FH142"/>
          <cell r="FI142"/>
          <cell r="FJ142"/>
          <cell r="FK142"/>
          <cell r="FL142"/>
          <cell r="FM142"/>
          <cell r="FN142"/>
          <cell r="FO142"/>
          <cell r="FP142"/>
          <cell r="FQ142"/>
          <cell r="FR142"/>
          <cell r="FS142"/>
          <cell r="FT142"/>
          <cell r="FU142"/>
          <cell r="FV142"/>
          <cell r="FW142"/>
          <cell r="FX142"/>
          <cell r="FY142"/>
          <cell r="FZ142"/>
          <cell r="GA142"/>
          <cell r="GB142"/>
          <cell r="GC142"/>
          <cell r="GD142"/>
          <cell r="GE142"/>
          <cell r="GF142"/>
          <cell r="GG142"/>
          <cell r="GH142"/>
          <cell r="GI142"/>
          <cell r="GJ142"/>
          <cell r="GK142"/>
          <cell r="GL142"/>
          <cell r="GM142"/>
          <cell r="GN142"/>
          <cell r="GO142"/>
          <cell r="GP142"/>
          <cell r="GQ142"/>
          <cell r="GR142"/>
          <cell r="GS142"/>
          <cell r="GT142"/>
          <cell r="GU142"/>
          <cell r="GV142"/>
          <cell r="GW142"/>
          <cell r="GX142"/>
          <cell r="GY142"/>
          <cell r="GZ142"/>
          <cell r="HA142"/>
          <cell r="HB142"/>
          <cell r="HC142"/>
          <cell r="HD142"/>
          <cell r="HE142"/>
          <cell r="HF142"/>
          <cell r="HG142"/>
          <cell r="HH142"/>
          <cell r="HI142"/>
          <cell r="HJ142"/>
          <cell r="HK142"/>
          <cell r="HL142"/>
          <cell r="HM142"/>
          <cell r="HN142"/>
          <cell r="HO142"/>
          <cell r="HP142"/>
          <cell r="HQ142"/>
          <cell r="HR142"/>
          <cell r="HS142"/>
          <cell r="HT142"/>
          <cell r="HU142"/>
          <cell r="HV142"/>
          <cell r="HW142"/>
          <cell r="HX142"/>
          <cell r="HY142"/>
          <cell r="HZ142"/>
          <cell r="IA142"/>
          <cell r="IB142"/>
          <cell r="IC142"/>
          <cell r="ID142"/>
          <cell r="IE142"/>
          <cell r="IF142"/>
          <cell r="IG142"/>
          <cell r="IH142"/>
          <cell r="II142"/>
          <cell r="IJ142"/>
          <cell r="IK142"/>
          <cell r="IL142"/>
          <cell r="IM142"/>
          <cell r="IN142"/>
          <cell r="IO142"/>
          <cell r="IP142"/>
          <cell r="IQ142"/>
          <cell r="IR142"/>
          <cell r="IS142"/>
          <cell r="IT142"/>
          <cell r="IU142"/>
          <cell r="IV142"/>
          <cell r="IW142"/>
          <cell r="IX142"/>
          <cell r="IY142"/>
          <cell r="IZ142"/>
          <cell r="JA142"/>
          <cell r="JB142"/>
          <cell r="JC142"/>
          <cell r="JD142"/>
          <cell r="JE142"/>
          <cell r="JF142"/>
          <cell r="JG142"/>
          <cell r="JH142"/>
          <cell r="JI142"/>
          <cell r="JJ142"/>
          <cell r="JK142"/>
          <cell r="JL142"/>
          <cell r="JM142"/>
          <cell r="JN142"/>
          <cell r="JO142"/>
          <cell r="JP142"/>
          <cell r="JQ142"/>
          <cell r="JR142"/>
          <cell r="JS142"/>
          <cell r="JT142"/>
          <cell r="JU142"/>
          <cell r="JV142"/>
          <cell r="JW142"/>
          <cell r="JX142"/>
          <cell r="JY142"/>
          <cell r="JZ142"/>
          <cell r="KA142"/>
          <cell r="KB142"/>
          <cell r="KC142"/>
          <cell r="KD142"/>
          <cell r="KE142"/>
          <cell r="KF142"/>
          <cell r="KG142"/>
          <cell r="KH142"/>
          <cell r="KI142"/>
          <cell r="KJ142"/>
          <cell r="KK142"/>
          <cell r="KL142"/>
          <cell r="KM142"/>
          <cell r="KN142"/>
          <cell r="KO142"/>
          <cell r="KP142"/>
          <cell r="KQ142"/>
          <cell r="KR142"/>
          <cell r="KS142"/>
          <cell r="KT142"/>
          <cell r="KU142"/>
          <cell r="KV142"/>
          <cell r="KW142"/>
          <cell r="KX142"/>
          <cell r="KY142"/>
          <cell r="KZ142"/>
          <cell r="LA142"/>
          <cell r="LB142"/>
          <cell r="LC142"/>
          <cell r="LD142"/>
          <cell r="LE142"/>
          <cell r="LF142"/>
          <cell r="LG142"/>
          <cell r="LH142"/>
          <cell r="LI142"/>
        </row>
        <row r="143">
          <cell r="D143">
            <v>4311</v>
          </cell>
          <cell r="E143" t="str">
            <v xml:space="preserve">Transferi za zdravstvenu zaštitu </v>
          </cell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O143"/>
          <cell r="EP143"/>
          <cell r="EQ143"/>
          <cell r="ER143"/>
          <cell r="ES143"/>
          <cell r="ET143"/>
          <cell r="EU143"/>
          <cell r="EV143"/>
          <cell r="EW143"/>
          <cell r="EX143"/>
          <cell r="EY143"/>
          <cell r="EZ143"/>
          <cell r="FA143"/>
          <cell r="FB143"/>
          <cell r="FC143"/>
          <cell r="FD143"/>
          <cell r="FE143"/>
          <cell r="FF143"/>
          <cell r="FG143"/>
          <cell r="FH143"/>
          <cell r="FI143"/>
          <cell r="FJ143"/>
          <cell r="FK143"/>
          <cell r="FL143"/>
          <cell r="FM143"/>
          <cell r="FN143"/>
          <cell r="FO143"/>
          <cell r="FP143"/>
          <cell r="FQ143"/>
          <cell r="FR143"/>
          <cell r="FS143"/>
          <cell r="FT143"/>
          <cell r="FU143"/>
          <cell r="FV143"/>
          <cell r="FW143"/>
          <cell r="FX143"/>
          <cell r="FY143"/>
          <cell r="FZ143"/>
          <cell r="GA143"/>
          <cell r="GB143"/>
          <cell r="GC143"/>
          <cell r="GD143"/>
          <cell r="GE143"/>
          <cell r="GF143"/>
          <cell r="GG143"/>
          <cell r="GH143"/>
          <cell r="GI143"/>
          <cell r="GJ143"/>
          <cell r="GK143"/>
          <cell r="GL143"/>
          <cell r="GM143"/>
          <cell r="GN143"/>
          <cell r="GO143"/>
          <cell r="GP143"/>
          <cell r="GQ143"/>
          <cell r="GR143"/>
          <cell r="GS143"/>
          <cell r="GT143"/>
          <cell r="GU143"/>
          <cell r="GV143"/>
          <cell r="GW143"/>
          <cell r="GX143"/>
          <cell r="GY143"/>
          <cell r="GZ143"/>
          <cell r="HA143"/>
          <cell r="HB143"/>
          <cell r="HC143"/>
          <cell r="HD143"/>
          <cell r="HE143"/>
          <cell r="HF143"/>
          <cell r="HG143"/>
          <cell r="HH143"/>
          <cell r="HI143"/>
          <cell r="HJ143"/>
          <cell r="HK143"/>
          <cell r="HL143"/>
          <cell r="HM143"/>
          <cell r="HN143"/>
          <cell r="HO143"/>
          <cell r="HP143"/>
          <cell r="HQ143"/>
          <cell r="HR143"/>
          <cell r="HS143"/>
          <cell r="HT143"/>
          <cell r="HU143"/>
          <cell r="HV143"/>
          <cell r="HW143"/>
          <cell r="HX143"/>
          <cell r="HY143"/>
          <cell r="HZ143"/>
          <cell r="IA143"/>
          <cell r="IB143"/>
          <cell r="IC143"/>
          <cell r="ID143"/>
          <cell r="IE143"/>
          <cell r="IF143"/>
          <cell r="IG143"/>
          <cell r="IH143"/>
          <cell r="II143"/>
          <cell r="IJ143"/>
          <cell r="IK143"/>
          <cell r="IL143"/>
          <cell r="IM143"/>
          <cell r="IN143"/>
          <cell r="IO143"/>
          <cell r="IP143"/>
          <cell r="IQ143"/>
          <cell r="IR143"/>
          <cell r="IS143"/>
          <cell r="IT143"/>
          <cell r="IU143"/>
          <cell r="IV143"/>
          <cell r="IW143"/>
          <cell r="IX143"/>
          <cell r="IY143"/>
          <cell r="IZ143"/>
          <cell r="JA143"/>
          <cell r="JB143"/>
          <cell r="JC143"/>
          <cell r="JD143"/>
          <cell r="JE143"/>
          <cell r="JF143"/>
          <cell r="JG143"/>
          <cell r="JH143"/>
          <cell r="JI143"/>
          <cell r="JJ143"/>
          <cell r="JK143"/>
          <cell r="JL143"/>
          <cell r="JM143"/>
          <cell r="JN143"/>
          <cell r="JO143"/>
          <cell r="JP143"/>
          <cell r="JQ143"/>
          <cell r="JR143"/>
          <cell r="JS143"/>
          <cell r="JT143"/>
          <cell r="JU143"/>
          <cell r="JV143"/>
          <cell r="JW143"/>
          <cell r="JX143"/>
          <cell r="JY143"/>
          <cell r="JZ143"/>
          <cell r="KA143"/>
          <cell r="KB143"/>
          <cell r="KC143"/>
          <cell r="KD143"/>
          <cell r="KE143"/>
          <cell r="KF143"/>
          <cell r="KG143"/>
          <cell r="KH143"/>
          <cell r="KI143"/>
          <cell r="KJ143"/>
          <cell r="KK143"/>
          <cell r="KL143"/>
          <cell r="KM143"/>
          <cell r="KN143"/>
          <cell r="KO143"/>
          <cell r="KP143"/>
          <cell r="KQ143"/>
          <cell r="KR143"/>
          <cell r="KS143"/>
          <cell r="KT143"/>
          <cell r="KU143"/>
          <cell r="KV143"/>
          <cell r="KW143"/>
          <cell r="KX143"/>
          <cell r="KY143"/>
          <cell r="KZ143"/>
          <cell r="LA143"/>
          <cell r="LB143"/>
          <cell r="LC143"/>
          <cell r="LD143"/>
          <cell r="LE143"/>
          <cell r="LF143"/>
          <cell r="LG143"/>
          <cell r="LH143"/>
          <cell r="LI143"/>
        </row>
        <row r="144">
          <cell r="D144">
            <v>4312</v>
          </cell>
          <cell r="E144" t="str">
            <v>Transferi obrazovanju</v>
          </cell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  <cell r="GV144"/>
          <cell r="GW144"/>
          <cell r="GX144"/>
          <cell r="GY144"/>
          <cell r="GZ144"/>
          <cell r="HA144"/>
          <cell r="HB144"/>
          <cell r="HC144"/>
          <cell r="HD144"/>
          <cell r="HE144"/>
          <cell r="HF144"/>
          <cell r="HG144"/>
          <cell r="HH144"/>
          <cell r="HI144"/>
          <cell r="HJ144"/>
          <cell r="HK144"/>
          <cell r="HL144"/>
          <cell r="HM144"/>
          <cell r="HN144"/>
          <cell r="HO144"/>
          <cell r="HP144"/>
          <cell r="HQ144"/>
          <cell r="HR144"/>
          <cell r="HS144"/>
          <cell r="HT144"/>
          <cell r="HU144"/>
          <cell r="HV144"/>
          <cell r="HW144"/>
          <cell r="HX144"/>
          <cell r="HY144"/>
          <cell r="HZ144"/>
          <cell r="IA144"/>
          <cell r="IB144"/>
          <cell r="IC144"/>
          <cell r="ID144"/>
          <cell r="IE144"/>
          <cell r="IF144"/>
          <cell r="IG144"/>
          <cell r="IH144"/>
          <cell r="II144"/>
          <cell r="IJ144"/>
          <cell r="IK144"/>
          <cell r="IL144"/>
          <cell r="IM144"/>
          <cell r="IN144"/>
          <cell r="IO144"/>
          <cell r="IP144"/>
          <cell r="IQ144"/>
          <cell r="IR144"/>
          <cell r="IS144"/>
          <cell r="IT144"/>
          <cell r="IU144"/>
          <cell r="IV144"/>
          <cell r="IW144"/>
          <cell r="IX144"/>
          <cell r="IY144"/>
          <cell r="IZ144"/>
          <cell r="JA144"/>
          <cell r="JB144"/>
          <cell r="JC144"/>
          <cell r="JD144"/>
          <cell r="JE144"/>
          <cell r="JF144"/>
          <cell r="JG144"/>
          <cell r="JH144"/>
          <cell r="JI144"/>
          <cell r="JJ144"/>
          <cell r="JK144"/>
          <cell r="JL144"/>
          <cell r="JM144"/>
          <cell r="JN144"/>
          <cell r="JO144"/>
          <cell r="JP144"/>
          <cell r="JQ144"/>
          <cell r="JR144"/>
          <cell r="JS144"/>
          <cell r="JT144"/>
          <cell r="JU144"/>
          <cell r="JV144"/>
          <cell r="JW144"/>
          <cell r="JX144"/>
          <cell r="JY144"/>
          <cell r="JZ144"/>
          <cell r="KA144"/>
          <cell r="KB144"/>
          <cell r="KC144"/>
          <cell r="KD144"/>
          <cell r="KE144"/>
          <cell r="KF144"/>
          <cell r="KG144"/>
          <cell r="KH144"/>
          <cell r="KI144"/>
          <cell r="KJ144"/>
          <cell r="KK144"/>
          <cell r="KL144"/>
          <cell r="KM144"/>
          <cell r="KN144"/>
          <cell r="KO144"/>
          <cell r="KP144"/>
          <cell r="KQ144"/>
          <cell r="KR144"/>
          <cell r="KS144"/>
          <cell r="KT144"/>
          <cell r="KU144"/>
          <cell r="KV144"/>
          <cell r="KW144"/>
          <cell r="KX144"/>
          <cell r="KY144"/>
          <cell r="KZ144"/>
          <cell r="LA144"/>
          <cell r="LB144"/>
          <cell r="LC144"/>
          <cell r="LD144"/>
          <cell r="LE144"/>
          <cell r="LF144"/>
          <cell r="LG144"/>
          <cell r="LH144"/>
          <cell r="LI144"/>
        </row>
        <row r="145">
          <cell r="D145">
            <v>4313</v>
          </cell>
          <cell r="E145" t="str">
            <v>Transferi institucijama kulture i sporta</v>
          </cell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  <cell r="GV145"/>
          <cell r="GW145"/>
          <cell r="GX145"/>
          <cell r="GY145"/>
          <cell r="GZ145"/>
          <cell r="HA145"/>
          <cell r="HB145"/>
          <cell r="HC145"/>
          <cell r="HD145"/>
          <cell r="HE145"/>
          <cell r="HF145"/>
          <cell r="HG145"/>
          <cell r="HH145"/>
          <cell r="HI145"/>
          <cell r="HJ145"/>
          <cell r="HK145"/>
          <cell r="HL145"/>
          <cell r="HM145"/>
          <cell r="HN145"/>
          <cell r="HO145"/>
          <cell r="HP145"/>
          <cell r="HQ145"/>
          <cell r="HR145"/>
          <cell r="HS145"/>
          <cell r="HT145"/>
          <cell r="HU145"/>
          <cell r="HV145"/>
          <cell r="HW145"/>
          <cell r="HX145"/>
          <cell r="HY145"/>
          <cell r="HZ145"/>
          <cell r="IA145"/>
          <cell r="IB145"/>
          <cell r="IC145"/>
          <cell r="ID145"/>
          <cell r="IE145"/>
          <cell r="IF145"/>
          <cell r="IG145"/>
          <cell r="IH145"/>
          <cell r="II145"/>
          <cell r="IJ145"/>
          <cell r="IK145"/>
          <cell r="IL145"/>
          <cell r="IM145"/>
          <cell r="IN145"/>
          <cell r="IO145"/>
          <cell r="IP145"/>
          <cell r="IQ145"/>
          <cell r="IR145"/>
          <cell r="IS145"/>
          <cell r="IT145"/>
          <cell r="IU145"/>
          <cell r="IV145"/>
          <cell r="IW145"/>
          <cell r="IX145"/>
          <cell r="IY145"/>
          <cell r="IZ145"/>
          <cell r="JA145"/>
          <cell r="JB145"/>
          <cell r="JC145"/>
          <cell r="JD145"/>
          <cell r="JE145"/>
          <cell r="JF145"/>
          <cell r="JG145"/>
          <cell r="JH145"/>
          <cell r="JI145"/>
          <cell r="JJ145"/>
          <cell r="JK145"/>
          <cell r="JL145"/>
          <cell r="JM145"/>
          <cell r="JN145"/>
          <cell r="JO145"/>
          <cell r="JP145"/>
          <cell r="JQ145"/>
          <cell r="JR145"/>
          <cell r="JS145"/>
          <cell r="JT145"/>
          <cell r="JU145"/>
          <cell r="JV145"/>
          <cell r="JW145"/>
          <cell r="JX145"/>
          <cell r="JY145"/>
          <cell r="JZ145"/>
          <cell r="KA145"/>
          <cell r="KB145"/>
          <cell r="KC145"/>
          <cell r="KD145"/>
          <cell r="KE145"/>
          <cell r="KF145"/>
          <cell r="KG145"/>
          <cell r="KH145"/>
          <cell r="KI145"/>
          <cell r="KJ145"/>
          <cell r="KK145"/>
          <cell r="KL145"/>
          <cell r="KM145"/>
          <cell r="KN145"/>
          <cell r="KO145"/>
          <cell r="KP145"/>
          <cell r="KQ145"/>
          <cell r="KR145"/>
          <cell r="KS145"/>
          <cell r="KT145"/>
          <cell r="KU145"/>
          <cell r="KV145"/>
          <cell r="KW145"/>
          <cell r="KX145"/>
          <cell r="KY145"/>
          <cell r="KZ145"/>
          <cell r="LA145"/>
          <cell r="LB145"/>
          <cell r="LC145"/>
          <cell r="LD145"/>
          <cell r="LE145"/>
          <cell r="LF145"/>
          <cell r="LG145"/>
          <cell r="LH145"/>
          <cell r="LI145"/>
        </row>
        <row r="146">
          <cell r="D146">
            <v>4314</v>
          </cell>
          <cell r="E146" t="str">
            <v>Transferi nevladinim organizacijama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  <cell r="ER146"/>
          <cell r="ES146"/>
          <cell r="ET146"/>
          <cell r="EU146"/>
          <cell r="EV146"/>
          <cell r="EW146"/>
          <cell r="EX146"/>
          <cell r="EY146"/>
          <cell r="EZ146"/>
          <cell r="FA146"/>
          <cell r="FB146"/>
          <cell r="FC146"/>
          <cell r="FD146"/>
          <cell r="FE146"/>
          <cell r="FF146"/>
          <cell r="FG146"/>
          <cell r="FH146"/>
          <cell r="FI146"/>
          <cell r="FJ146"/>
          <cell r="FK146"/>
          <cell r="FL146"/>
          <cell r="FM146"/>
          <cell r="FN146"/>
          <cell r="FO146"/>
          <cell r="FP146"/>
          <cell r="FQ146"/>
          <cell r="FR146"/>
          <cell r="FS146"/>
          <cell r="FT146"/>
          <cell r="FU146"/>
          <cell r="FV146"/>
          <cell r="FW146"/>
          <cell r="FX146"/>
          <cell r="FY146"/>
          <cell r="FZ146"/>
          <cell r="GA146"/>
          <cell r="GB146"/>
          <cell r="GC146"/>
          <cell r="GD146"/>
          <cell r="GE146"/>
          <cell r="GF146"/>
          <cell r="GG146"/>
          <cell r="GH146"/>
          <cell r="GI146"/>
          <cell r="GJ146"/>
          <cell r="GK146"/>
          <cell r="GL146"/>
          <cell r="GM146"/>
          <cell r="GN146"/>
          <cell r="GO146"/>
          <cell r="GP146"/>
          <cell r="GQ146"/>
          <cell r="GR146"/>
          <cell r="GS146"/>
          <cell r="GT146"/>
          <cell r="GU146"/>
          <cell r="GV146"/>
          <cell r="GW146"/>
          <cell r="GX146"/>
          <cell r="GY146"/>
          <cell r="GZ146"/>
          <cell r="HA146"/>
          <cell r="HB146"/>
          <cell r="HC146"/>
          <cell r="HD146"/>
          <cell r="HE146"/>
          <cell r="HF146"/>
          <cell r="HG146"/>
          <cell r="HH146"/>
          <cell r="HI146"/>
          <cell r="HJ146"/>
          <cell r="HK146"/>
          <cell r="HL146"/>
          <cell r="HM146"/>
          <cell r="HN146"/>
          <cell r="HO146"/>
          <cell r="HP146"/>
          <cell r="HQ146"/>
          <cell r="HR146"/>
          <cell r="HS146"/>
          <cell r="HT146"/>
          <cell r="HU146"/>
          <cell r="HV146"/>
          <cell r="HW146"/>
          <cell r="HX146"/>
          <cell r="HY146"/>
          <cell r="HZ146"/>
          <cell r="IA146"/>
          <cell r="IB146"/>
          <cell r="IC146"/>
          <cell r="ID146"/>
          <cell r="IE146"/>
          <cell r="IF146"/>
          <cell r="IG146"/>
          <cell r="IH146"/>
          <cell r="II146"/>
          <cell r="IJ146"/>
          <cell r="IK146"/>
          <cell r="IL146"/>
          <cell r="IM146"/>
          <cell r="IN146"/>
          <cell r="IO146"/>
          <cell r="IP146"/>
          <cell r="IQ146"/>
          <cell r="IR146"/>
          <cell r="IS146"/>
          <cell r="IT146"/>
          <cell r="IU146"/>
          <cell r="IV146"/>
          <cell r="IW146"/>
          <cell r="IX146"/>
          <cell r="IY146"/>
          <cell r="IZ146"/>
          <cell r="JA146"/>
          <cell r="JB146"/>
          <cell r="JC146"/>
          <cell r="JD146"/>
          <cell r="JE146"/>
          <cell r="JF146"/>
          <cell r="JG146"/>
          <cell r="JH146"/>
          <cell r="JI146"/>
          <cell r="JJ146"/>
          <cell r="JK146"/>
          <cell r="JL146"/>
          <cell r="JM146"/>
          <cell r="JN146"/>
          <cell r="JO146"/>
          <cell r="JP146"/>
          <cell r="JQ146"/>
          <cell r="JR146"/>
          <cell r="JS146"/>
          <cell r="JT146"/>
          <cell r="JU146"/>
          <cell r="JV146"/>
          <cell r="JW146"/>
          <cell r="JX146"/>
          <cell r="JY146"/>
          <cell r="JZ146"/>
          <cell r="KA146"/>
          <cell r="KB146"/>
          <cell r="KC146"/>
          <cell r="KD146"/>
          <cell r="KE146"/>
          <cell r="KF146"/>
          <cell r="KG146"/>
          <cell r="KH146"/>
          <cell r="KI146"/>
          <cell r="KJ146"/>
          <cell r="KK146"/>
          <cell r="KL146"/>
          <cell r="KM146"/>
          <cell r="KN146"/>
          <cell r="KO146"/>
          <cell r="KP146"/>
          <cell r="KQ146"/>
          <cell r="KR146"/>
          <cell r="KS146"/>
          <cell r="KT146"/>
          <cell r="KU146"/>
          <cell r="KV146"/>
          <cell r="KW146"/>
          <cell r="KX146"/>
          <cell r="KY146"/>
          <cell r="KZ146"/>
          <cell r="LA146"/>
          <cell r="LB146"/>
          <cell r="LC146"/>
          <cell r="LD146"/>
          <cell r="LE146"/>
          <cell r="LF146"/>
          <cell r="LG146"/>
          <cell r="LH146"/>
          <cell r="LI146"/>
        </row>
        <row r="147">
          <cell r="D147">
            <v>4315</v>
          </cell>
          <cell r="E147" t="str">
            <v>Transferi političkim partijama, strankama i udruženjima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  <cell r="GV147"/>
          <cell r="GW147"/>
          <cell r="GX147"/>
          <cell r="GY147"/>
          <cell r="GZ147"/>
          <cell r="HA147"/>
          <cell r="HB147"/>
          <cell r="HC147"/>
          <cell r="HD147"/>
          <cell r="HE147"/>
          <cell r="HF147"/>
          <cell r="HG147"/>
          <cell r="HH147"/>
          <cell r="HI147"/>
          <cell r="HJ147"/>
          <cell r="HK147"/>
          <cell r="HL147"/>
          <cell r="HM147"/>
          <cell r="HN147"/>
          <cell r="HO147"/>
          <cell r="HP147"/>
          <cell r="HQ147"/>
          <cell r="HR147"/>
          <cell r="HS147"/>
          <cell r="HT147"/>
          <cell r="HU147"/>
          <cell r="HV147"/>
          <cell r="HW147"/>
          <cell r="HX147"/>
          <cell r="HY147"/>
          <cell r="HZ147"/>
          <cell r="IA147"/>
          <cell r="IB147"/>
          <cell r="IC147"/>
          <cell r="ID147"/>
          <cell r="IE147"/>
          <cell r="IF147"/>
          <cell r="IG147"/>
          <cell r="IH147"/>
          <cell r="II147"/>
          <cell r="IJ147"/>
          <cell r="IK147"/>
          <cell r="IL147"/>
          <cell r="IM147"/>
          <cell r="IN147"/>
          <cell r="IO147"/>
          <cell r="IP147"/>
          <cell r="IQ147"/>
          <cell r="IR147"/>
          <cell r="IS147"/>
          <cell r="IT147"/>
          <cell r="IU147"/>
          <cell r="IV147"/>
          <cell r="IW147"/>
          <cell r="IX147"/>
          <cell r="IY147"/>
          <cell r="IZ147"/>
          <cell r="JA147"/>
          <cell r="JB147"/>
          <cell r="JC147"/>
          <cell r="JD147"/>
          <cell r="JE147"/>
          <cell r="JF147"/>
          <cell r="JG147"/>
          <cell r="JH147"/>
          <cell r="JI147"/>
          <cell r="JJ147"/>
          <cell r="JK147"/>
          <cell r="JL147"/>
          <cell r="JM147"/>
          <cell r="JN147"/>
          <cell r="JO147"/>
          <cell r="JP147"/>
          <cell r="JQ147"/>
          <cell r="JR147"/>
          <cell r="JS147"/>
          <cell r="JT147"/>
          <cell r="JU147"/>
          <cell r="JV147"/>
          <cell r="JW147"/>
          <cell r="JX147"/>
          <cell r="JY147"/>
          <cell r="JZ147"/>
          <cell r="KA147"/>
          <cell r="KB147"/>
          <cell r="KC147"/>
          <cell r="KD147"/>
          <cell r="KE147"/>
          <cell r="KF147"/>
          <cell r="KG147"/>
          <cell r="KH147"/>
          <cell r="KI147"/>
          <cell r="KJ147"/>
          <cell r="KK147"/>
          <cell r="KL147"/>
          <cell r="KM147"/>
          <cell r="KN147"/>
          <cell r="KO147"/>
          <cell r="KP147"/>
          <cell r="KQ147"/>
          <cell r="KR147"/>
          <cell r="KS147"/>
          <cell r="KT147"/>
          <cell r="KU147"/>
          <cell r="KV147"/>
          <cell r="KW147"/>
          <cell r="KX147"/>
          <cell r="KY147"/>
          <cell r="KZ147"/>
          <cell r="LA147"/>
          <cell r="LB147"/>
          <cell r="LC147"/>
          <cell r="LD147"/>
          <cell r="LE147"/>
          <cell r="LF147"/>
          <cell r="LG147"/>
          <cell r="LH147"/>
          <cell r="LI147"/>
        </row>
        <row r="148">
          <cell r="D148">
            <v>4316</v>
          </cell>
          <cell r="E148" t="str">
            <v>Transferi za jednokratne socijalne pomoći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L148"/>
          <cell r="EM148"/>
          <cell r="EN148"/>
          <cell r="EO148"/>
          <cell r="EP148"/>
          <cell r="EQ148"/>
          <cell r="ER148"/>
          <cell r="ES148"/>
          <cell r="ET148"/>
          <cell r="EU148"/>
          <cell r="EV148"/>
          <cell r="EW148"/>
          <cell r="EX148"/>
          <cell r="EY148"/>
          <cell r="EZ148"/>
          <cell r="FA148"/>
          <cell r="FB148"/>
          <cell r="FC148"/>
          <cell r="FD148"/>
          <cell r="FE148"/>
          <cell r="FF148"/>
          <cell r="FG148"/>
          <cell r="FH148"/>
          <cell r="FI148"/>
          <cell r="FJ148"/>
          <cell r="FK148"/>
          <cell r="FL148"/>
          <cell r="FM148"/>
          <cell r="FN148"/>
          <cell r="FO148"/>
          <cell r="FP148"/>
          <cell r="FQ148"/>
          <cell r="FR148"/>
          <cell r="FS148"/>
          <cell r="FT148"/>
          <cell r="FU148"/>
          <cell r="FV148"/>
          <cell r="FW148"/>
          <cell r="FX148"/>
          <cell r="FY148"/>
          <cell r="FZ148"/>
          <cell r="GA148"/>
          <cell r="GB148"/>
          <cell r="GC148"/>
          <cell r="GD148"/>
          <cell r="GE148"/>
          <cell r="GF148"/>
          <cell r="GG148"/>
          <cell r="GH148"/>
          <cell r="GI148"/>
          <cell r="GJ148"/>
          <cell r="GK148"/>
          <cell r="GL148"/>
          <cell r="GM148"/>
          <cell r="GN148"/>
          <cell r="GO148"/>
          <cell r="GP148"/>
          <cell r="GQ148"/>
          <cell r="GR148"/>
          <cell r="GS148"/>
          <cell r="GT148"/>
          <cell r="GU148"/>
          <cell r="GV148"/>
          <cell r="GW148"/>
          <cell r="GX148"/>
          <cell r="GY148"/>
          <cell r="GZ148"/>
          <cell r="HA148"/>
          <cell r="HB148"/>
          <cell r="HC148"/>
          <cell r="HD148"/>
          <cell r="HE148"/>
          <cell r="HF148"/>
          <cell r="HG148"/>
          <cell r="HH148"/>
          <cell r="HI148"/>
          <cell r="HJ148"/>
          <cell r="HK148"/>
          <cell r="HL148"/>
          <cell r="HM148"/>
          <cell r="HN148"/>
          <cell r="HO148"/>
          <cell r="HP148"/>
          <cell r="HQ148"/>
          <cell r="HR148"/>
          <cell r="HS148"/>
          <cell r="HT148"/>
          <cell r="HU148"/>
          <cell r="HV148"/>
          <cell r="HW148"/>
          <cell r="HX148"/>
          <cell r="HY148"/>
          <cell r="HZ148"/>
          <cell r="IA148"/>
          <cell r="IB148"/>
          <cell r="IC148"/>
          <cell r="ID148"/>
          <cell r="IE148"/>
          <cell r="IF148"/>
          <cell r="IG148"/>
          <cell r="IH148"/>
          <cell r="II148"/>
          <cell r="IJ148"/>
          <cell r="IK148"/>
          <cell r="IL148"/>
          <cell r="IM148"/>
          <cell r="IN148"/>
          <cell r="IO148"/>
          <cell r="IP148"/>
          <cell r="IQ148"/>
          <cell r="IR148"/>
          <cell r="IS148"/>
          <cell r="IT148"/>
          <cell r="IU148"/>
          <cell r="IV148"/>
          <cell r="IW148"/>
          <cell r="IX148"/>
          <cell r="IY148"/>
          <cell r="IZ148"/>
          <cell r="JA148"/>
          <cell r="JB148"/>
          <cell r="JC148"/>
          <cell r="JD148"/>
          <cell r="JE148"/>
          <cell r="JF148"/>
          <cell r="JG148"/>
          <cell r="JH148"/>
          <cell r="JI148"/>
          <cell r="JJ148"/>
          <cell r="JK148"/>
          <cell r="JL148"/>
          <cell r="JM148"/>
          <cell r="JN148"/>
          <cell r="JO148"/>
          <cell r="JP148"/>
          <cell r="JQ148"/>
          <cell r="JR148"/>
          <cell r="JS148"/>
          <cell r="JT148"/>
          <cell r="JU148"/>
          <cell r="JV148"/>
          <cell r="JW148"/>
          <cell r="JX148"/>
          <cell r="JY148"/>
          <cell r="JZ148"/>
          <cell r="KA148"/>
          <cell r="KB148"/>
          <cell r="KC148"/>
          <cell r="KD148"/>
          <cell r="KE148"/>
          <cell r="KF148"/>
          <cell r="KG148"/>
          <cell r="KH148"/>
          <cell r="KI148"/>
          <cell r="KJ148"/>
          <cell r="KK148"/>
          <cell r="KL148"/>
          <cell r="KM148"/>
          <cell r="KN148"/>
          <cell r="KO148"/>
          <cell r="KP148"/>
          <cell r="KQ148"/>
          <cell r="KR148"/>
          <cell r="KS148"/>
          <cell r="KT148"/>
          <cell r="KU148"/>
          <cell r="KV148"/>
          <cell r="KW148"/>
          <cell r="KX148"/>
          <cell r="KY148"/>
          <cell r="KZ148"/>
          <cell r="LA148"/>
          <cell r="LB148"/>
          <cell r="LC148"/>
          <cell r="LD148"/>
          <cell r="LE148"/>
          <cell r="LF148"/>
          <cell r="LG148"/>
          <cell r="LH148"/>
          <cell r="LI148"/>
        </row>
        <row r="149">
          <cell r="D149">
            <v>4317</v>
          </cell>
          <cell r="E149" t="str">
            <v>Transferi za lična primanja pripravnika</v>
          </cell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L149"/>
          <cell r="EM149"/>
          <cell r="EN149"/>
          <cell r="EO149"/>
          <cell r="EP149"/>
          <cell r="EQ149"/>
          <cell r="ER149"/>
          <cell r="ES149"/>
          <cell r="ET149"/>
          <cell r="EU149"/>
          <cell r="EV149"/>
          <cell r="EW149"/>
          <cell r="EX149"/>
          <cell r="EY149"/>
          <cell r="EZ149"/>
          <cell r="FA149"/>
          <cell r="FB149"/>
          <cell r="FC149"/>
          <cell r="FD149"/>
          <cell r="FE149"/>
          <cell r="FF149"/>
          <cell r="FG149"/>
          <cell r="FH149"/>
          <cell r="FI149"/>
          <cell r="FJ149"/>
          <cell r="FK149"/>
          <cell r="FL149"/>
          <cell r="FM149"/>
          <cell r="FN149"/>
          <cell r="FO149"/>
          <cell r="FP149"/>
          <cell r="FQ149"/>
          <cell r="FR149"/>
          <cell r="FS149"/>
          <cell r="FT149"/>
          <cell r="FU149"/>
          <cell r="FV149"/>
          <cell r="FW149"/>
          <cell r="FX149"/>
          <cell r="FY149"/>
          <cell r="FZ149"/>
          <cell r="GA149"/>
          <cell r="GB149"/>
          <cell r="GC149"/>
          <cell r="GD149"/>
          <cell r="GE149"/>
          <cell r="GF149"/>
          <cell r="GG149"/>
          <cell r="GH149"/>
          <cell r="GI149"/>
          <cell r="GJ149"/>
          <cell r="GK149"/>
          <cell r="GL149"/>
          <cell r="GM149"/>
          <cell r="GN149"/>
          <cell r="GO149"/>
          <cell r="GP149"/>
          <cell r="GQ149"/>
          <cell r="GR149"/>
          <cell r="GS149"/>
          <cell r="GT149"/>
          <cell r="GU149"/>
          <cell r="GV149"/>
          <cell r="GW149"/>
          <cell r="GX149"/>
          <cell r="GY149"/>
          <cell r="GZ149"/>
          <cell r="HA149"/>
          <cell r="HB149"/>
          <cell r="HC149"/>
          <cell r="HD149"/>
          <cell r="HE149"/>
          <cell r="HF149"/>
          <cell r="HG149"/>
          <cell r="HH149"/>
          <cell r="HI149"/>
          <cell r="HJ149"/>
          <cell r="HK149"/>
          <cell r="HL149"/>
          <cell r="HM149"/>
          <cell r="HN149"/>
          <cell r="HO149"/>
          <cell r="HP149"/>
          <cell r="HQ149"/>
          <cell r="HR149"/>
          <cell r="HS149"/>
          <cell r="HT149"/>
          <cell r="HU149"/>
          <cell r="HV149"/>
          <cell r="HW149"/>
          <cell r="HX149"/>
          <cell r="HY149"/>
          <cell r="HZ149"/>
          <cell r="IA149"/>
          <cell r="IB149"/>
          <cell r="IC149"/>
          <cell r="ID149"/>
          <cell r="IE149"/>
          <cell r="IF149"/>
          <cell r="IG149"/>
          <cell r="IH149"/>
          <cell r="II149"/>
          <cell r="IJ149"/>
          <cell r="IK149"/>
          <cell r="IL149"/>
          <cell r="IM149"/>
          <cell r="IN149"/>
          <cell r="IO149"/>
          <cell r="IP149"/>
          <cell r="IQ149"/>
          <cell r="IR149"/>
          <cell r="IS149"/>
          <cell r="IT149"/>
          <cell r="IU149"/>
          <cell r="IV149"/>
          <cell r="IW149"/>
          <cell r="IX149"/>
          <cell r="IY149"/>
          <cell r="IZ149"/>
          <cell r="JA149"/>
          <cell r="JB149"/>
          <cell r="JC149"/>
          <cell r="JD149"/>
          <cell r="JE149"/>
          <cell r="JF149"/>
          <cell r="JG149"/>
          <cell r="JH149"/>
          <cell r="JI149"/>
          <cell r="JJ149"/>
          <cell r="JK149"/>
          <cell r="JL149"/>
          <cell r="JM149"/>
          <cell r="JN149"/>
          <cell r="JO149"/>
          <cell r="JP149"/>
          <cell r="JQ149"/>
          <cell r="JR149"/>
          <cell r="JS149"/>
          <cell r="JT149"/>
          <cell r="JU149"/>
          <cell r="JV149"/>
          <cell r="JW149"/>
          <cell r="JX149"/>
          <cell r="JY149"/>
          <cell r="JZ149"/>
          <cell r="KA149"/>
          <cell r="KB149"/>
          <cell r="KC149"/>
          <cell r="KD149"/>
          <cell r="KE149"/>
          <cell r="KF149"/>
          <cell r="KG149"/>
          <cell r="KH149"/>
          <cell r="KI149"/>
          <cell r="KJ149"/>
          <cell r="KK149"/>
          <cell r="KL149"/>
          <cell r="KM149"/>
          <cell r="KN149"/>
          <cell r="KO149"/>
          <cell r="KP149"/>
          <cell r="KQ149"/>
          <cell r="KR149"/>
          <cell r="KS149"/>
          <cell r="KT149"/>
          <cell r="KU149"/>
          <cell r="KV149"/>
          <cell r="KW149"/>
          <cell r="KX149"/>
          <cell r="KY149"/>
          <cell r="KZ149"/>
          <cell r="LA149"/>
          <cell r="LB149"/>
          <cell r="LC149"/>
          <cell r="LD149"/>
          <cell r="LE149"/>
          <cell r="LF149"/>
          <cell r="LG149"/>
          <cell r="LH149"/>
          <cell r="LI149"/>
        </row>
        <row r="150">
          <cell r="D150">
            <v>4318</v>
          </cell>
          <cell r="E150" t="str">
            <v>Ostali transferi pojedincima</v>
          </cell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/>
          <cell r="EO150"/>
          <cell r="EP150"/>
          <cell r="EQ150"/>
          <cell r="ER150"/>
          <cell r="ES150"/>
          <cell r="ET150"/>
          <cell r="EU150"/>
          <cell r="EV150"/>
          <cell r="EW150"/>
          <cell r="EX150"/>
          <cell r="EY150"/>
          <cell r="EZ150"/>
          <cell r="FA150"/>
          <cell r="FB150"/>
          <cell r="FC150"/>
          <cell r="FD150"/>
          <cell r="FE150"/>
          <cell r="FF150"/>
          <cell r="FG150"/>
          <cell r="FH150"/>
          <cell r="FI150"/>
          <cell r="FJ150"/>
          <cell r="FK150"/>
          <cell r="FL150"/>
          <cell r="FM150"/>
          <cell r="FN150"/>
          <cell r="FO150"/>
          <cell r="FP150"/>
          <cell r="FQ150"/>
          <cell r="FR150"/>
          <cell r="FS150"/>
          <cell r="FT150"/>
          <cell r="FU150"/>
          <cell r="FV150"/>
          <cell r="FW150"/>
          <cell r="FX150"/>
          <cell r="FY150"/>
          <cell r="FZ150"/>
          <cell r="GA150"/>
          <cell r="GB150"/>
          <cell r="GC150"/>
          <cell r="GD150"/>
          <cell r="GE150"/>
          <cell r="GF150"/>
          <cell r="GG150"/>
          <cell r="GH150"/>
          <cell r="GI150"/>
          <cell r="GJ150"/>
          <cell r="GK150"/>
          <cell r="GL150"/>
          <cell r="GM150"/>
          <cell r="GN150"/>
          <cell r="GO150"/>
          <cell r="GP150"/>
          <cell r="GQ150"/>
          <cell r="GR150"/>
          <cell r="GS150"/>
          <cell r="GT150"/>
          <cell r="GU150"/>
          <cell r="GV150"/>
          <cell r="GW150"/>
          <cell r="GX150"/>
          <cell r="GY150"/>
          <cell r="GZ150"/>
          <cell r="HA150"/>
          <cell r="HB150"/>
          <cell r="HC150"/>
          <cell r="HD150"/>
          <cell r="HE150"/>
          <cell r="HF150"/>
          <cell r="HG150"/>
          <cell r="HH150"/>
          <cell r="HI150"/>
          <cell r="HJ150"/>
          <cell r="HK150"/>
          <cell r="HL150"/>
          <cell r="HM150"/>
          <cell r="HN150"/>
          <cell r="HO150"/>
          <cell r="HP150"/>
          <cell r="HQ150"/>
          <cell r="HR150"/>
          <cell r="HS150"/>
          <cell r="HT150"/>
          <cell r="HU150"/>
          <cell r="HV150"/>
          <cell r="HW150"/>
          <cell r="HX150"/>
          <cell r="HY150"/>
          <cell r="HZ150"/>
          <cell r="IA150"/>
          <cell r="IB150"/>
          <cell r="IC150"/>
          <cell r="ID150"/>
          <cell r="IE150"/>
          <cell r="IF150"/>
          <cell r="IG150"/>
          <cell r="IH150"/>
          <cell r="II150"/>
          <cell r="IJ150"/>
          <cell r="IK150"/>
          <cell r="IL150"/>
          <cell r="IM150"/>
          <cell r="IN150"/>
          <cell r="IO150"/>
          <cell r="IP150"/>
          <cell r="IQ150"/>
          <cell r="IR150"/>
          <cell r="IS150"/>
          <cell r="IT150"/>
          <cell r="IU150"/>
          <cell r="IV150"/>
          <cell r="IW150"/>
          <cell r="IX150"/>
          <cell r="IY150"/>
          <cell r="IZ150"/>
          <cell r="JA150"/>
          <cell r="JB150"/>
          <cell r="JC150"/>
          <cell r="JD150"/>
          <cell r="JE150"/>
          <cell r="JF150"/>
          <cell r="JG150"/>
          <cell r="JH150"/>
          <cell r="JI150"/>
          <cell r="JJ150"/>
          <cell r="JK150"/>
          <cell r="JL150"/>
          <cell r="JM150"/>
          <cell r="JN150"/>
          <cell r="JO150"/>
          <cell r="JP150"/>
          <cell r="JQ150"/>
          <cell r="JR150"/>
          <cell r="JS150"/>
          <cell r="JT150"/>
          <cell r="JU150"/>
          <cell r="JV150"/>
          <cell r="JW150"/>
          <cell r="JX150"/>
          <cell r="JY150"/>
          <cell r="JZ150"/>
          <cell r="KA150"/>
          <cell r="KB150"/>
          <cell r="KC150"/>
          <cell r="KD150"/>
          <cell r="KE150"/>
          <cell r="KF150"/>
          <cell r="KG150"/>
          <cell r="KH150"/>
          <cell r="KI150"/>
          <cell r="KJ150"/>
          <cell r="KK150"/>
          <cell r="KL150"/>
          <cell r="KM150"/>
          <cell r="KN150"/>
          <cell r="KO150"/>
          <cell r="KP150"/>
          <cell r="KQ150"/>
          <cell r="KR150"/>
          <cell r="KS150"/>
          <cell r="KT150"/>
          <cell r="KU150"/>
          <cell r="KV150"/>
          <cell r="KW150"/>
          <cell r="KX150"/>
          <cell r="KY150"/>
          <cell r="KZ150"/>
          <cell r="LA150"/>
          <cell r="LB150"/>
          <cell r="LC150"/>
          <cell r="LD150"/>
          <cell r="LE150"/>
          <cell r="LF150"/>
          <cell r="LG150"/>
          <cell r="LH150"/>
          <cell r="LI150"/>
        </row>
        <row r="151">
          <cell r="D151">
            <v>4319</v>
          </cell>
          <cell r="E151" t="str">
            <v>Ostali transferi institucijama</v>
          </cell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/>
          <cell r="EC151"/>
          <cell r="ED151"/>
          <cell r="EE151"/>
          <cell r="EF151"/>
          <cell r="EG151"/>
          <cell r="EH151"/>
          <cell r="EI151"/>
          <cell r="EJ151"/>
          <cell r="EK151"/>
          <cell r="EL151"/>
          <cell r="EM151"/>
          <cell r="EN151"/>
          <cell r="EO151"/>
          <cell r="EP151"/>
          <cell r="EQ151"/>
          <cell r="ER151"/>
          <cell r="ES151"/>
          <cell r="ET151"/>
          <cell r="EU151"/>
          <cell r="EV151"/>
          <cell r="EW151"/>
          <cell r="EX151"/>
          <cell r="EY151"/>
          <cell r="EZ151"/>
          <cell r="FA151"/>
          <cell r="FB151"/>
          <cell r="FC151"/>
          <cell r="FD151"/>
          <cell r="FE151"/>
          <cell r="FF151"/>
          <cell r="FG151"/>
          <cell r="FH151"/>
          <cell r="FI151"/>
          <cell r="FJ151"/>
          <cell r="FK151"/>
          <cell r="FL151"/>
          <cell r="FM151"/>
          <cell r="FN151"/>
          <cell r="FO151"/>
          <cell r="FP151"/>
          <cell r="FQ151"/>
          <cell r="FR151"/>
          <cell r="FS151"/>
          <cell r="FT151"/>
          <cell r="FU151"/>
          <cell r="FV151"/>
          <cell r="FW151"/>
          <cell r="FX151"/>
          <cell r="FY151"/>
          <cell r="FZ151"/>
          <cell r="GA151"/>
          <cell r="GB151"/>
          <cell r="GC151"/>
          <cell r="GD151"/>
          <cell r="GE151"/>
          <cell r="GF151"/>
          <cell r="GG151"/>
          <cell r="GH151"/>
          <cell r="GI151"/>
          <cell r="GJ151"/>
          <cell r="GK151"/>
          <cell r="GL151"/>
          <cell r="GM151"/>
          <cell r="GN151"/>
          <cell r="GO151"/>
          <cell r="GP151"/>
          <cell r="GQ151"/>
          <cell r="GR151"/>
          <cell r="GS151"/>
          <cell r="GT151"/>
          <cell r="GU151"/>
          <cell r="GV151"/>
          <cell r="GW151"/>
          <cell r="GX151"/>
          <cell r="GY151"/>
          <cell r="GZ151"/>
          <cell r="HA151"/>
          <cell r="HB151"/>
          <cell r="HC151"/>
          <cell r="HD151"/>
          <cell r="HE151"/>
          <cell r="HF151"/>
          <cell r="HG151"/>
          <cell r="HH151"/>
          <cell r="HI151"/>
          <cell r="HJ151"/>
          <cell r="HK151"/>
          <cell r="HL151"/>
          <cell r="HM151"/>
          <cell r="HN151"/>
          <cell r="HO151"/>
          <cell r="HP151"/>
          <cell r="HQ151"/>
          <cell r="HR151"/>
          <cell r="HS151"/>
          <cell r="HT151"/>
          <cell r="HU151"/>
          <cell r="HV151"/>
          <cell r="HW151"/>
          <cell r="HX151"/>
          <cell r="HY151"/>
          <cell r="HZ151"/>
          <cell r="IA151"/>
          <cell r="IB151"/>
          <cell r="IC151"/>
          <cell r="ID151"/>
          <cell r="IE151"/>
          <cell r="IF151"/>
          <cell r="IG151"/>
          <cell r="IH151"/>
          <cell r="II151"/>
          <cell r="IJ151"/>
          <cell r="IK151"/>
          <cell r="IL151"/>
          <cell r="IM151"/>
          <cell r="IN151"/>
          <cell r="IO151"/>
          <cell r="IP151"/>
          <cell r="IQ151"/>
          <cell r="IR151"/>
          <cell r="IS151"/>
          <cell r="IT151"/>
          <cell r="IU151"/>
          <cell r="IV151"/>
          <cell r="IW151"/>
          <cell r="IX151"/>
          <cell r="IY151"/>
          <cell r="IZ151"/>
          <cell r="JA151"/>
          <cell r="JB151"/>
          <cell r="JC151"/>
          <cell r="JD151"/>
          <cell r="JE151"/>
          <cell r="JF151"/>
          <cell r="JG151"/>
          <cell r="JH151"/>
          <cell r="JI151"/>
          <cell r="JJ151"/>
          <cell r="JK151"/>
          <cell r="JL151"/>
          <cell r="JM151"/>
          <cell r="JN151"/>
          <cell r="JO151"/>
          <cell r="JP151"/>
          <cell r="JQ151"/>
          <cell r="JR151"/>
          <cell r="JS151"/>
          <cell r="JT151"/>
          <cell r="JU151"/>
          <cell r="JV151"/>
          <cell r="JW151"/>
          <cell r="JX151"/>
          <cell r="JY151"/>
          <cell r="JZ151"/>
          <cell r="KA151"/>
          <cell r="KB151"/>
          <cell r="KC151"/>
          <cell r="KD151"/>
          <cell r="KE151"/>
          <cell r="KF151"/>
          <cell r="KG151"/>
          <cell r="KH151"/>
          <cell r="KI151"/>
          <cell r="KJ151"/>
          <cell r="KK151"/>
          <cell r="KL151"/>
          <cell r="KM151"/>
          <cell r="KN151"/>
          <cell r="KO151"/>
          <cell r="KP151"/>
          <cell r="KQ151"/>
          <cell r="KR151"/>
          <cell r="KS151"/>
          <cell r="KT151"/>
          <cell r="KU151"/>
          <cell r="KV151"/>
          <cell r="KW151"/>
          <cell r="KX151"/>
          <cell r="KY151"/>
          <cell r="KZ151"/>
          <cell r="LA151"/>
          <cell r="LB151"/>
          <cell r="LC151"/>
          <cell r="LD151"/>
          <cell r="LE151"/>
          <cell r="LF151"/>
          <cell r="LG151"/>
          <cell r="LH151"/>
          <cell r="LI151"/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/>
          <cell r="EI152"/>
          <cell r="EJ152"/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/>
          <cell r="EQ152">
            <v>121333.35</v>
          </cell>
          <cell r="ER152">
            <v>4552.88</v>
          </cell>
          <cell r="ES152"/>
          <cell r="ET152"/>
          <cell r="EU152"/>
          <cell r="EV152"/>
          <cell r="EW152"/>
          <cell r="EX152"/>
          <cell r="EY152"/>
          <cell r="EZ152"/>
          <cell r="FA152"/>
          <cell r="FB152"/>
          <cell r="FC152"/>
          <cell r="FD152"/>
          <cell r="FE152"/>
          <cell r="FF152"/>
          <cell r="FG152"/>
          <cell r="FH152"/>
          <cell r="FI152"/>
          <cell r="FJ152"/>
          <cell r="FK152"/>
          <cell r="FL152"/>
          <cell r="FM152"/>
          <cell r="FN152"/>
          <cell r="FO152"/>
          <cell r="FP152"/>
          <cell r="FQ152"/>
          <cell r="FR152"/>
          <cell r="FS152"/>
          <cell r="FT152"/>
          <cell r="FU152"/>
          <cell r="FV152"/>
          <cell r="FW152"/>
          <cell r="FX152"/>
          <cell r="FY152"/>
          <cell r="FZ152"/>
          <cell r="GA152"/>
          <cell r="GB152"/>
          <cell r="GC152"/>
          <cell r="GD152"/>
          <cell r="GE152"/>
          <cell r="GF152"/>
          <cell r="GG152"/>
          <cell r="GH152"/>
          <cell r="GI152"/>
          <cell r="GJ152"/>
          <cell r="GK152"/>
          <cell r="GL152"/>
          <cell r="GM152"/>
          <cell r="GN152"/>
          <cell r="GO152"/>
          <cell r="GP152"/>
          <cell r="GQ152"/>
          <cell r="GR152"/>
          <cell r="GS152"/>
          <cell r="GT152"/>
          <cell r="GU152"/>
          <cell r="GV152"/>
          <cell r="GW152"/>
          <cell r="GX152"/>
          <cell r="GY152"/>
          <cell r="GZ152"/>
          <cell r="HA152"/>
          <cell r="HB152"/>
          <cell r="HC152"/>
          <cell r="HD152"/>
          <cell r="HE152"/>
          <cell r="HF152"/>
          <cell r="HG152"/>
          <cell r="HH152"/>
          <cell r="HI152"/>
          <cell r="HJ152"/>
          <cell r="HK152"/>
          <cell r="HL152"/>
          <cell r="HM152"/>
          <cell r="HN152"/>
          <cell r="HO152"/>
          <cell r="HP152"/>
          <cell r="HQ152"/>
          <cell r="HR152"/>
          <cell r="HS152"/>
          <cell r="HT152"/>
          <cell r="HU152"/>
          <cell r="HV152"/>
          <cell r="HW152"/>
          <cell r="HX152"/>
          <cell r="HY152"/>
          <cell r="HZ152"/>
          <cell r="IA152"/>
          <cell r="IB152"/>
          <cell r="IC152"/>
          <cell r="ID152"/>
          <cell r="IE152"/>
          <cell r="IF152"/>
          <cell r="IG152"/>
          <cell r="IH152"/>
          <cell r="II152"/>
          <cell r="IJ152"/>
          <cell r="IK152"/>
          <cell r="IL152"/>
          <cell r="IM152"/>
          <cell r="IN152"/>
          <cell r="IO152"/>
          <cell r="IP152"/>
          <cell r="IQ152"/>
          <cell r="IR152"/>
          <cell r="IS152"/>
          <cell r="IT152"/>
          <cell r="IU152"/>
          <cell r="IV152"/>
          <cell r="IW152"/>
          <cell r="IX152"/>
          <cell r="IY152"/>
          <cell r="IZ152"/>
          <cell r="JA152"/>
          <cell r="JB152"/>
          <cell r="JC152"/>
          <cell r="JD152"/>
          <cell r="JE152"/>
          <cell r="JF152"/>
          <cell r="JG152"/>
          <cell r="JH152"/>
          <cell r="JI152"/>
          <cell r="JJ152"/>
          <cell r="JK152"/>
          <cell r="JL152"/>
          <cell r="JM152"/>
          <cell r="JN152"/>
          <cell r="JO152"/>
          <cell r="JP152"/>
          <cell r="JQ152"/>
          <cell r="JR152"/>
          <cell r="JS152"/>
          <cell r="JT152"/>
          <cell r="JU152"/>
          <cell r="JV152"/>
          <cell r="JW152"/>
          <cell r="JX152"/>
          <cell r="JY152"/>
          <cell r="JZ152"/>
          <cell r="KA152"/>
          <cell r="KB152"/>
          <cell r="KC152"/>
          <cell r="KD152"/>
          <cell r="KE152"/>
          <cell r="KF152"/>
          <cell r="KG152"/>
          <cell r="KH152"/>
          <cell r="KI152"/>
          <cell r="KJ152"/>
          <cell r="KK152"/>
          <cell r="KL152"/>
          <cell r="KM152"/>
          <cell r="KN152"/>
          <cell r="KO152"/>
          <cell r="KP152"/>
          <cell r="KQ152"/>
          <cell r="KR152"/>
          <cell r="KS152"/>
          <cell r="KT152"/>
          <cell r="KU152"/>
          <cell r="KV152"/>
          <cell r="KW152"/>
          <cell r="KX152"/>
          <cell r="KY152"/>
          <cell r="KZ152"/>
          <cell r="LA152"/>
          <cell r="LB152"/>
          <cell r="LC152"/>
          <cell r="LD152"/>
          <cell r="LE152"/>
          <cell r="LF152"/>
          <cell r="LG152"/>
          <cell r="LH152"/>
          <cell r="LI152"/>
        </row>
        <row r="153">
          <cell r="D153">
            <v>4321</v>
          </cell>
          <cell r="E153" t="str">
            <v>Transferi Fondu penzijskog i invalidskog osiguranja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L153"/>
          <cell r="EM153"/>
          <cell r="EN153"/>
          <cell r="EO153"/>
          <cell r="EP153"/>
          <cell r="EQ153"/>
          <cell r="ER153"/>
          <cell r="ES153"/>
          <cell r="ET153"/>
          <cell r="EU153"/>
          <cell r="EV153"/>
          <cell r="EW153"/>
          <cell r="EX153"/>
          <cell r="EY153"/>
          <cell r="EZ153"/>
          <cell r="FA153"/>
          <cell r="FB153"/>
          <cell r="FC153"/>
          <cell r="FD153"/>
          <cell r="FE153"/>
          <cell r="FF153"/>
          <cell r="FG153"/>
          <cell r="FH153"/>
          <cell r="FI153"/>
          <cell r="FJ153"/>
          <cell r="FK153"/>
          <cell r="FL153"/>
          <cell r="FM153"/>
          <cell r="FN153"/>
          <cell r="FO153"/>
          <cell r="FP153"/>
          <cell r="FQ153"/>
          <cell r="FR153"/>
          <cell r="FS153"/>
          <cell r="FT153"/>
          <cell r="FU153"/>
          <cell r="FV153"/>
          <cell r="FW153"/>
          <cell r="FX153"/>
          <cell r="FY153"/>
          <cell r="FZ153"/>
          <cell r="GA153"/>
          <cell r="GB153"/>
          <cell r="GC153"/>
          <cell r="GD153"/>
          <cell r="GE153"/>
          <cell r="GF153"/>
          <cell r="GG153"/>
          <cell r="GH153"/>
          <cell r="GI153"/>
          <cell r="GJ153"/>
          <cell r="GK153"/>
          <cell r="GL153"/>
          <cell r="GM153"/>
          <cell r="GN153"/>
          <cell r="GO153"/>
          <cell r="GP153"/>
          <cell r="GQ153"/>
          <cell r="GR153"/>
          <cell r="GS153"/>
          <cell r="GT153"/>
          <cell r="GU153"/>
          <cell r="GV153"/>
          <cell r="GW153"/>
          <cell r="GX153"/>
          <cell r="GY153"/>
          <cell r="GZ153"/>
          <cell r="HA153"/>
          <cell r="HB153"/>
          <cell r="HC153"/>
          <cell r="HD153"/>
          <cell r="HE153"/>
          <cell r="HF153"/>
          <cell r="HG153"/>
          <cell r="HH153"/>
          <cell r="HI153"/>
          <cell r="HJ153"/>
          <cell r="HK153"/>
          <cell r="HL153"/>
          <cell r="HM153"/>
          <cell r="HN153"/>
          <cell r="HO153"/>
          <cell r="HP153"/>
          <cell r="HQ153"/>
          <cell r="HR153"/>
          <cell r="HS153"/>
          <cell r="HT153"/>
          <cell r="HU153"/>
          <cell r="HV153"/>
          <cell r="HW153"/>
          <cell r="HX153"/>
          <cell r="HY153"/>
          <cell r="HZ153"/>
          <cell r="IA153"/>
          <cell r="IB153"/>
          <cell r="IC153"/>
          <cell r="ID153"/>
          <cell r="IE153"/>
          <cell r="IF153"/>
          <cell r="IG153"/>
          <cell r="IH153"/>
          <cell r="II153"/>
          <cell r="IJ153"/>
          <cell r="IK153"/>
          <cell r="IL153"/>
          <cell r="IM153"/>
          <cell r="IN153"/>
          <cell r="IO153"/>
          <cell r="IP153"/>
          <cell r="IQ153"/>
          <cell r="IR153"/>
          <cell r="IS153"/>
          <cell r="IT153"/>
          <cell r="IU153"/>
          <cell r="IV153"/>
          <cell r="IW153"/>
          <cell r="IX153"/>
          <cell r="IY153"/>
          <cell r="IZ153"/>
          <cell r="JA153"/>
          <cell r="JB153"/>
          <cell r="JC153"/>
          <cell r="JD153"/>
          <cell r="JE153"/>
          <cell r="JF153"/>
          <cell r="JG153"/>
          <cell r="JH153"/>
          <cell r="JI153"/>
          <cell r="JJ153"/>
          <cell r="JK153"/>
          <cell r="JL153"/>
          <cell r="JM153"/>
          <cell r="JN153"/>
          <cell r="JO153"/>
          <cell r="JP153"/>
          <cell r="JQ153"/>
          <cell r="JR153"/>
          <cell r="JS153"/>
          <cell r="JT153"/>
          <cell r="JU153"/>
          <cell r="JV153"/>
          <cell r="JW153"/>
          <cell r="JX153"/>
          <cell r="JY153"/>
          <cell r="JZ153"/>
          <cell r="KA153"/>
          <cell r="KB153"/>
          <cell r="KC153"/>
          <cell r="KD153"/>
          <cell r="KE153"/>
          <cell r="KF153"/>
          <cell r="KG153"/>
          <cell r="KH153"/>
          <cell r="KI153"/>
          <cell r="KJ153"/>
          <cell r="KK153"/>
          <cell r="KL153"/>
          <cell r="KM153"/>
          <cell r="KN153"/>
          <cell r="KO153"/>
          <cell r="KP153"/>
          <cell r="KQ153"/>
          <cell r="KR153"/>
          <cell r="KS153"/>
          <cell r="KT153"/>
          <cell r="KU153"/>
          <cell r="KV153"/>
          <cell r="KW153"/>
          <cell r="KX153"/>
          <cell r="KY153"/>
          <cell r="KZ153"/>
          <cell r="LA153"/>
          <cell r="LB153"/>
          <cell r="LC153"/>
          <cell r="LD153"/>
          <cell r="LE153"/>
          <cell r="LF153"/>
          <cell r="LG153"/>
          <cell r="LH153"/>
          <cell r="LI153"/>
        </row>
        <row r="154">
          <cell r="D154">
            <v>4322</v>
          </cell>
          <cell r="E154" t="str">
            <v>Transferi Fondu zdravstva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L154"/>
          <cell r="EM154"/>
          <cell r="EN154"/>
          <cell r="EO154"/>
          <cell r="EP154"/>
          <cell r="EQ154"/>
          <cell r="ER154"/>
          <cell r="ES154"/>
          <cell r="ET154"/>
          <cell r="EU154"/>
          <cell r="EV154"/>
          <cell r="EW154"/>
          <cell r="EX154"/>
          <cell r="EY154"/>
          <cell r="EZ154"/>
          <cell r="FA154"/>
          <cell r="FB154"/>
          <cell r="FC154"/>
          <cell r="FD154"/>
          <cell r="FE154"/>
          <cell r="FF154"/>
          <cell r="FG154"/>
          <cell r="FH154"/>
          <cell r="FI154"/>
          <cell r="FJ154"/>
          <cell r="FK154"/>
          <cell r="FL154"/>
          <cell r="FM154"/>
          <cell r="FN154"/>
          <cell r="FO154"/>
          <cell r="FP154"/>
          <cell r="FQ154"/>
          <cell r="FR154"/>
          <cell r="FS154"/>
          <cell r="FT154"/>
          <cell r="FU154"/>
          <cell r="FV154"/>
          <cell r="FW154"/>
          <cell r="FX154"/>
          <cell r="FY154"/>
          <cell r="FZ154"/>
          <cell r="GA154"/>
          <cell r="GB154"/>
          <cell r="GC154"/>
          <cell r="GD154"/>
          <cell r="GE154"/>
          <cell r="GF154"/>
          <cell r="GG154"/>
          <cell r="GH154"/>
          <cell r="GI154"/>
          <cell r="GJ154"/>
          <cell r="GK154"/>
          <cell r="GL154"/>
          <cell r="GM154"/>
          <cell r="GN154"/>
          <cell r="GO154"/>
          <cell r="GP154"/>
          <cell r="GQ154"/>
          <cell r="GR154"/>
          <cell r="GS154"/>
          <cell r="GT154"/>
          <cell r="GU154"/>
          <cell r="GV154"/>
          <cell r="GW154"/>
          <cell r="GX154"/>
          <cell r="GY154"/>
          <cell r="GZ154"/>
          <cell r="HA154"/>
          <cell r="HB154"/>
          <cell r="HC154"/>
          <cell r="HD154"/>
          <cell r="HE154"/>
          <cell r="HF154"/>
          <cell r="HG154"/>
          <cell r="HH154"/>
          <cell r="HI154"/>
          <cell r="HJ154"/>
          <cell r="HK154"/>
          <cell r="HL154"/>
          <cell r="HM154"/>
          <cell r="HN154"/>
          <cell r="HO154"/>
          <cell r="HP154"/>
          <cell r="HQ154"/>
          <cell r="HR154"/>
          <cell r="HS154"/>
          <cell r="HT154"/>
          <cell r="HU154"/>
          <cell r="HV154"/>
          <cell r="HW154"/>
          <cell r="HX154"/>
          <cell r="HY154"/>
          <cell r="HZ154"/>
          <cell r="IA154"/>
          <cell r="IB154"/>
          <cell r="IC154"/>
          <cell r="ID154"/>
          <cell r="IE154"/>
          <cell r="IF154"/>
          <cell r="IG154"/>
          <cell r="IH154"/>
          <cell r="II154"/>
          <cell r="IJ154"/>
          <cell r="IK154"/>
          <cell r="IL154"/>
          <cell r="IM154"/>
          <cell r="IN154"/>
          <cell r="IO154"/>
          <cell r="IP154"/>
          <cell r="IQ154"/>
          <cell r="IR154"/>
          <cell r="IS154"/>
          <cell r="IT154"/>
          <cell r="IU154"/>
          <cell r="IV154"/>
          <cell r="IW154"/>
          <cell r="IX154"/>
          <cell r="IY154"/>
          <cell r="IZ154"/>
          <cell r="JA154"/>
          <cell r="JB154"/>
          <cell r="JC154"/>
          <cell r="JD154"/>
          <cell r="JE154"/>
          <cell r="JF154"/>
          <cell r="JG154"/>
          <cell r="JH154"/>
          <cell r="JI154"/>
          <cell r="JJ154"/>
          <cell r="JK154"/>
          <cell r="JL154"/>
          <cell r="JM154"/>
          <cell r="JN154"/>
          <cell r="JO154"/>
          <cell r="JP154"/>
          <cell r="JQ154"/>
          <cell r="JR154"/>
          <cell r="JS154"/>
          <cell r="JT154"/>
          <cell r="JU154"/>
          <cell r="JV154"/>
          <cell r="JW154"/>
          <cell r="JX154"/>
          <cell r="JY154"/>
          <cell r="JZ154"/>
          <cell r="KA154"/>
          <cell r="KB154"/>
          <cell r="KC154"/>
          <cell r="KD154"/>
          <cell r="KE154"/>
          <cell r="KF154"/>
          <cell r="KG154"/>
          <cell r="KH154"/>
          <cell r="KI154"/>
          <cell r="KJ154"/>
          <cell r="KK154"/>
          <cell r="KL154"/>
          <cell r="KM154"/>
          <cell r="KN154"/>
          <cell r="KO154"/>
          <cell r="KP154"/>
          <cell r="KQ154"/>
          <cell r="KR154"/>
          <cell r="KS154"/>
          <cell r="KT154"/>
          <cell r="KU154"/>
          <cell r="KV154"/>
          <cell r="KW154"/>
          <cell r="KX154"/>
          <cell r="KY154"/>
          <cell r="KZ154"/>
          <cell r="LA154"/>
          <cell r="LB154"/>
          <cell r="LC154"/>
          <cell r="LD154"/>
          <cell r="LE154"/>
          <cell r="LF154"/>
          <cell r="LG154"/>
          <cell r="LH154"/>
          <cell r="LI154"/>
        </row>
        <row r="155">
          <cell r="D155">
            <v>4323</v>
          </cell>
          <cell r="E155" t="str">
            <v>Transferi zavodu za zapošljavanje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  <cell r="ER155"/>
          <cell r="ES155"/>
          <cell r="ET155"/>
          <cell r="EU155"/>
          <cell r="EV155"/>
          <cell r="EW155"/>
          <cell r="EX155"/>
          <cell r="EY155"/>
          <cell r="EZ155"/>
          <cell r="FA155"/>
          <cell r="FB155"/>
          <cell r="FC155"/>
          <cell r="FD155"/>
          <cell r="FE155"/>
          <cell r="FF155"/>
          <cell r="FG155"/>
          <cell r="FH155"/>
          <cell r="FI155"/>
          <cell r="FJ155"/>
          <cell r="FK155"/>
          <cell r="FL155"/>
          <cell r="FM155"/>
          <cell r="FN155"/>
          <cell r="FO155"/>
          <cell r="FP155"/>
          <cell r="FQ155"/>
          <cell r="FR155"/>
          <cell r="FS155"/>
          <cell r="FT155"/>
          <cell r="FU155"/>
          <cell r="FV155"/>
          <cell r="FW155"/>
          <cell r="FX155"/>
          <cell r="FY155"/>
          <cell r="FZ155"/>
          <cell r="GA155"/>
          <cell r="GB155"/>
          <cell r="GC155"/>
          <cell r="GD155"/>
          <cell r="GE155"/>
          <cell r="GF155"/>
          <cell r="GG155"/>
          <cell r="GH155"/>
          <cell r="GI155"/>
          <cell r="GJ155"/>
          <cell r="GK155"/>
          <cell r="GL155"/>
          <cell r="GM155"/>
          <cell r="GN155"/>
          <cell r="GO155"/>
          <cell r="GP155"/>
          <cell r="GQ155"/>
          <cell r="GR155"/>
          <cell r="GS155"/>
          <cell r="GT155"/>
          <cell r="GU155"/>
          <cell r="GV155"/>
          <cell r="GW155"/>
          <cell r="GX155"/>
          <cell r="GY155"/>
          <cell r="GZ155"/>
          <cell r="HA155"/>
          <cell r="HB155"/>
          <cell r="HC155"/>
          <cell r="HD155"/>
          <cell r="HE155"/>
          <cell r="HF155"/>
          <cell r="HG155"/>
          <cell r="HH155"/>
          <cell r="HI155"/>
          <cell r="HJ155"/>
          <cell r="HK155"/>
          <cell r="HL155"/>
          <cell r="HM155"/>
          <cell r="HN155"/>
          <cell r="HO155"/>
          <cell r="HP155"/>
          <cell r="HQ155"/>
          <cell r="HR155"/>
          <cell r="HS155"/>
          <cell r="HT155"/>
          <cell r="HU155"/>
          <cell r="HV155"/>
          <cell r="HW155"/>
          <cell r="HX155"/>
          <cell r="HY155"/>
          <cell r="HZ155"/>
          <cell r="IA155"/>
          <cell r="IB155"/>
          <cell r="IC155"/>
          <cell r="ID155"/>
          <cell r="IE155"/>
          <cell r="IF155"/>
          <cell r="IG155"/>
          <cell r="IH155"/>
          <cell r="II155"/>
          <cell r="IJ155"/>
          <cell r="IK155"/>
          <cell r="IL155"/>
          <cell r="IM155"/>
          <cell r="IN155"/>
          <cell r="IO155"/>
          <cell r="IP155"/>
          <cell r="IQ155"/>
          <cell r="IR155"/>
          <cell r="IS155"/>
          <cell r="IT155"/>
          <cell r="IU155"/>
          <cell r="IV155"/>
          <cell r="IW155"/>
          <cell r="IX155"/>
          <cell r="IY155"/>
          <cell r="IZ155"/>
          <cell r="JA155"/>
          <cell r="JB155"/>
          <cell r="JC155"/>
          <cell r="JD155"/>
          <cell r="JE155"/>
          <cell r="JF155"/>
          <cell r="JG155"/>
          <cell r="JH155"/>
          <cell r="JI155"/>
          <cell r="JJ155"/>
          <cell r="JK155"/>
          <cell r="JL155"/>
          <cell r="JM155"/>
          <cell r="JN155"/>
          <cell r="JO155"/>
          <cell r="JP155"/>
          <cell r="JQ155"/>
          <cell r="JR155"/>
          <cell r="JS155"/>
          <cell r="JT155"/>
          <cell r="JU155"/>
          <cell r="JV155"/>
          <cell r="JW155"/>
          <cell r="JX155"/>
          <cell r="JY155"/>
          <cell r="JZ155"/>
          <cell r="KA155"/>
          <cell r="KB155"/>
          <cell r="KC155"/>
          <cell r="KD155"/>
          <cell r="KE155"/>
          <cell r="KF155"/>
          <cell r="KG155"/>
          <cell r="KH155"/>
          <cell r="KI155"/>
          <cell r="KJ155"/>
          <cell r="KK155"/>
          <cell r="KL155"/>
          <cell r="KM155"/>
          <cell r="KN155"/>
          <cell r="KO155"/>
          <cell r="KP155"/>
          <cell r="KQ155"/>
          <cell r="KR155"/>
          <cell r="KS155"/>
          <cell r="KT155"/>
          <cell r="KU155"/>
          <cell r="KV155"/>
          <cell r="KW155"/>
          <cell r="KX155"/>
          <cell r="KY155"/>
          <cell r="KZ155"/>
          <cell r="LA155"/>
          <cell r="LB155"/>
          <cell r="LC155"/>
          <cell r="LD155"/>
          <cell r="LE155"/>
          <cell r="LF155"/>
          <cell r="LG155"/>
          <cell r="LH155"/>
          <cell r="LI155"/>
        </row>
        <row r="156">
          <cell r="D156">
            <v>4324</v>
          </cell>
          <cell r="E156" t="str">
            <v>Transferi opštinama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L156"/>
          <cell r="EM156"/>
          <cell r="EN156"/>
          <cell r="EO156"/>
          <cell r="EP156"/>
          <cell r="EQ156"/>
          <cell r="ER156"/>
          <cell r="ES156"/>
          <cell r="ET156"/>
          <cell r="EU156"/>
          <cell r="EV156"/>
          <cell r="EW156"/>
          <cell r="EX156"/>
          <cell r="EY156"/>
          <cell r="EZ156"/>
          <cell r="FA156"/>
          <cell r="FB156"/>
          <cell r="FC156"/>
          <cell r="FD156"/>
          <cell r="FE156"/>
          <cell r="FF156"/>
          <cell r="FG156"/>
          <cell r="FH156"/>
          <cell r="FI156"/>
          <cell r="FJ156"/>
          <cell r="FK156"/>
          <cell r="FL156"/>
          <cell r="FM156"/>
          <cell r="FN156"/>
          <cell r="FO156"/>
          <cell r="FP156"/>
          <cell r="FQ156"/>
          <cell r="FR156"/>
          <cell r="FS156"/>
          <cell r="FT156"/>
          <cell r="FU156"/>
          <cell r="FV156"/>
          <cell r="FW156"/>
          <cell r="FX156"/>
          <cell r="FY156"/>
          <cell r="FZ156"/>
          <cell r="GA156"/>
          <cell r="GB156"/>
          <cell r="GC156"/>
          <cell r="GD156"/>
          <cell r="GE156"/>
          <cell r="GF156"/>
          <cell r="GG156"/>
          <cell r="GH156"/>
          <cell r="GI156"/>
          <cell r="GJ156"/>
          <cell r="GK156"/>
          <cell r="GL156"/>
          <cell r="GM156"/>
          <cell r="GN156"/>
          <cell r="GO156"/>
          <cell r="GP156"/>
          <cell r="GQ156"/>
          <cell r="GR156"/>
          <cell r="GS156"/>
          <cell r="GT156"/>
          <cell r="GU156"/>
          <cell r="GV156"/>
          <cell r="GW156"/>
          <cell r="GX156"/>
          <cell r="GY156"/>
          <cell r="GZ156"/>
          <cell r="HA156"/>
          <cell r="HB156"/>
          <cell r="HC156"/>
          <cell r="HD156"/>
          <cell r="HE156"/>
          <cell r="HF156"/>
          <cell r="HG156"/>
          <cell r="HH156"/>
          <cell r="HI156"/>
          <cell r="HJ156"/>
          <cell r="HK156"/>
          <cell r="HL156"/>
          <cell r="HM156"/>
          <cell r="HN156"/>
          <cell r="HO156"/>
          <cell r="HP156"/>
          <cell r="HQ156"/>
          <cell r="HR156"/>
          <cell r="HS156"/>
          <cell r="HT156"/>
          <cell r="HU156"/>
          <cell r="HV156"/>
          <cell r="HW156"/>
          <cell r="HX156"/>
          <cell r="HY156"/>
          <cell r="HZ156"/>
          <cell r="IA156"/>
          <cell r="IB156"/>
          <cell r="IC156"/>
          <cell r="ID156"/>
          <cell r="IE156"/>
          <cell r="IF156"/>
          <cell r="IG156"/>
          <cell r="IH156"/>
          <cell r="II156"/>
          <cell r="IJ156"/>
          <cell r="IK156"/>
          <cell r="IL156"/>
          <cell r="IM156"/>
          <cell r="IN156"/>
          <cell r="IO156"/>
          <cell r="IP156"/>
          <cell r="IQ156"/>
          <cell r="IR156"/>
          <cell r="IS156"/>
          <cell r="IT156"/>
          <cell r="IU156"/>
          <cell r="IV156"/>
          <cell r="IW156"/>
          <cell r="IX156"/>
          <cell r="IY156"/>
          <cell r="IZ156"/>
          <cell r="JA156"/>
          <cell r="JB156"/>
          <cell r="JC156"/>
          <cell r="JD156"/>
          <cell r="JE156"/>
          <cell r="JF156"/>
          <cell r="JG156"/>
          <cell r="JH156"/>
          <cell r="JI156"/>
          <cell r="JJ156"/>
          <cell r="JK156"/>
          <cell r="JL156"/>
          <cell r="JM156"/>
          <cell r="JN156"/>
          <cell r="JO156"/>
          <cell r="JP156"/>
          <cell r="JQ156"/>
          <cell r="JR156"/>
          <cell r="JS156"/>
          <cell r="JT156"/>
          <cell r="JU156"/>
          <cell r="JV156"/>
          <cell r="JW156"/>
          <cell r="JX156"/>
          <cell r="JY156"/>
          <cell r="JZ156"/>
          <cell r="KA156"/>
          <cell r="KB156"/>
          <cell r="KC156"/>
          <cell r="KD156"/>
          <cell r="KE156"/>
          <cell r="KF156"/>
          <cell r="KG156"/>
          <cell r="KH156"/>
          <cell r="KI156"/>
          <cell r="KJ156"/>
          <cell r="KK156"/>
          <cell r="KL156"/>
          <cell r="KM156"/>
          <cell r="KN156"/>
          <cell r="KO156"/>
          <cell r="KP156"/>
          <cell r="KQ156"/>
          <cell r="KR156"/>
          <cell r="KS156"/>
          <cell r="KT156"/>
          <cell r="KU156"/>
          <cell r="KV156"/>
          <cell r="KW156"/>
          <cell r="KX156"/>
          <cell r="KY156"/>
          <cell r="KZ156"/>
          <cell r="LA156"/>
          <cell r="LB156"/>
          <cell r="LC156"/>
          <cell r="LD156"/>
          <cell r="LE156"/>
          <cell r="LF156"/>
          <cell r="LG156"/>
          <cell r="LH156"/>
          <cell r="LI156"/>
        </row>
        <row r="157">
          <cell r="D157">
            <v>4325</v>
          </cell>
          <cell r="E157" t="str">
            <v>Transferi budžetu države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L157"/>
          <cell r="EM157"/>
          <cell r="EN157"/>
          <cell r="EO157"/>
          <cell r="EP157"/>
          <cell r="EQ157"/>
          <cell r="ER157"/>
          <cell r="ES157"/>
          <cell r="ET157"/>
          <cell r="EU157"/>
          <cell r="EV157"/>
          <cell r="EW157"/>
          <cell r="EX157"/>
          <cell r="EY157"/>
          <cell r="EZ157"/>
          <cell r="FA157"/>
          <cell r="FB157"/>
          <cell r="FC157"/>
          <cell r="FD157"/>
          <cell r="FE157"/>
          <cell r="FF157"/>
          <cell r="FG157"/>
          <cell r="FH157"/>
          <cell r="FI157"/>
          <cell r="FJ157"/>
          <cell r="FK157"/>
          <cell r="FL157"/>
          <cell r="FM157"/>
          <cell r="FN157"/>
          <cell r="FO157"/>
          <cell r="FP157"/>
          <cell r="FQ157"/>
          <cell r="FR157"/>
          <cell r="FS157"/>
          <cell r="FT157"/>
          <cell r="FU157"/>
          <cell r="FV157"/>
          <cell r="FW157"/>
          <cell r="FX157"/>
          <cell r="FY157"/>
          <cell r="FZ157"/>
          <cell r="GA157"/>
          <cell r="GB157"/>
          <cell r="GC157"/>
          <cell r="GD157"/>
          <cell r="GE157"/>
          <cell r="GF157"/>
          <cell r="GG157"/>
          <cell r="GH157"/>
          <cell r="GI157"/>
          <cell r="GJ157"/>
          <cell r="GK157"/>
          <cell r="GL157"/>
          <cell r="GM157"/>
          <cell r="GN157"/>
          <cell r="GO157"/>
          <cell r="GP157"/>
          <cell r="GQ157"/>
          <cell r="GR157"/>
          <cell r="GS157"/>
          <cell r="GT157"/>
          <cell r="GU157"/>
          <cell r="GV157"/>
          <cell r="GW157"/>
          <cell r="GX157"/>
          <cell r="GY157"/>
          <cell r="GZ157"/>
          <cell r="HA157"/>
          <cell r="HB157"/>
          <cell r="HC157"/>
          <cell r="HD157"/>
          <cell r="HE157"/>
          <cell r="HF157"/>
          <cell r="HG157"/>
          <cell r="HH157"/>
          <cell r="HI157"/>
          <cell r="HJ157"/>
          <cell r="HK157"/>
          <cell r="HL157"/>
          <cell r="HM157"/>
          <cell r="HN157"/>
          <cell r="HO157"/>
          <cell r="HP157"/>
          <cell r="HQ157"/>
          <cell r="HR157"/>
          <cell r="HS157"/>
          <cell r="HT157"/>
          <cell r="HU157"/>
          <cell r="HV157"/>
          <cell r="HW157"/>
          <cell r="HX157"/>
          <cell r="HY157"/>
          <cell r="HZ157"/>
          <cell r="IA157"/>
          <cell r="IB157"/>
          <cell r="IC157"/>
          <cell r="ID157"/>
          <cell r="IE157"/>
          <cell r="IF157"/>
          <cell r="IG157"/>
          <cell r="IH157"/>
          <cell r="II157"/>
          <cell r="IJ157"/>
          <cell r="IK157"/>
          <cell r="IL157"/>
          <cell r="IM157"/>
          <cell r="IN157"/>
          <cell r="IO157"/>
          <cell r="IP157"/>
          <cell r="IQ157"/>
          <cell r="IR157"/>
          <cell r="IS157"/>
          <cell r="IT157"/>
          <cell r="IU157"/>
          <cell r="IV157"/>
          <cell r="IW157"/>
          <cell r="IX157"/>
          <cell r="IY157"/>
          <cell r="IZ157"/>
          <cell r="JA157"/>
          <cell r="JB157"/>
          <cell r="JC157"/>
          <cell r="JD157"/>
          <cell r="JE157"/>
          <cell r="JF157"/>
          <cell r="JG157"/>
          <cell r="JH157"/>
          <cell r="JI157"/>
          <cell r="JJ157"/>
          <cell r="JK157"/>
          <cell r="JL157"/>
          <cell r="JM157"/>
          <cell r="JN157"/>
          <cell r="JO157"/>
          <cell r="JP157"/>
          <cell r="JQ157"/>
          <cell r="JR157"/>
          <cell r="JS157"/>
          <cell r="JT157"/>
          <cell r="JU157"/>
          <cell r="JV157"/>
          <cell r="JW157"/>
          <cell r="JX157"/>
          <cell r="JY157"/>
          <cell r="JZ157"/>
          <cell r="KA157"/>
          <cell r="KB157"/>
          <cell r="KC157"/>
          <cell r="KD157"/>
          <cell r="KE157"/>
          <cell r="KF157"/>
          <cell r="KG157"/>
          <cell r="KH157"/>
          <cell r="KI157"/>
          <cell r="KJ157"/>
          <cell r="KK157"/>
          <cell r="KL157"/>
          <cell r="KM157"/>
          <cell r="KN157"/>
          <cell r="KO157"/>
          <cell r="KP157"/>
          <cell r="KQ157"/>
          <cell r="KR157"/>
          <cell r="KS157"/>
          <cell r="KT157"/>
          <cell r="KU157"/>
          <cell r="KV157"/>
          <cell r="KW157"/>
          <cell r="KX157"/>
          <cell r="KY157"/>
          <cell r="KZ157"/>
          <cell r="LA157"/>
          <cell r="LB157"/>
          <cell r="LC157"/>
          <cell r="LD157"/>
          <cell r="LE157"/>
          <cell r="LF157"/>
          <cell r="LG157"/>
          <cell r="LH157"/>
          <cell r="LI157"/>
        </row>
        <row r="158">
          <cell r="D158">
            <v>4326</v>
          </cell>
          <cell r="E158" t="str">
            <v>Transferi javnim preduzećima</v>
          </cell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/>
          <cell r="EB158"/>
          <cell r="EC158"/>
          <cell r="ED158"/>
          <cell r="EE158"/>
          <cell r="EF158"/>
          <cell r="EG158"/>
          <cell r="EH158"/>
          <cell r="EI158"/>
          <cell r="EJ158"/>
          <cell r="EK158"/>
          <cell r="EL158"/>
          <cell r="EM158"/>
          <cell r="EN158"/>
          <cell r="EO158"/>
          <cell r="EP158"/>
          <cell r="EQ158"/>
          <cell r="ER158"/>
          <cell r="ES158"/>
          <cell r="ET158"/>
          <cell r="EU158"/>
          <cell r="EV158"/>
          <cell r="EW158"/>
          <cell r="EX158"/>
          <cell r="EY158"/>
          <cell r="EZ158"/>
          <cell r="FA158"/>
          <cell r="FB158"/>
          <cell r="FC158"/>
          <cell r="FD158"/>
          <cell r="FE158"/>
          <cell r="FF158"/>
          <cell r="FG158"/>
          <cell r="FH158"/>
          <cell r="FI158"/>
          <cell r="FJ158"/>
          <cell r="FK158"/>
          <cell r="FL158"/>
          <cell r="FM158"/>
          <cell r="FN158"/>
          <cell r="FO158"/>
          <cell r="FP158"/>
          <cell r="FQ158"/>
          <cell r="FR158"/>
          <cell r="FS158"/>
          <cell r="FT158"/>
          <cell r="FU158"/>
          <cell r="FV158"/>
          <cell r="FW158"/>
          <cell r="FX158"/>
          <cell r="FY158"/>
          <cell r="FZ158"/>
          <cell r="GA158"/>
          <cell r="GB158"/>
          <cell r="GC158"/>
          <cell r="GD158"/>
          <cell r="GE158"/>
          <cell r="GF158"/>
          <cell r="GG158"/>
          <cell r="GH158"/>
          <cell r="GI158"/>
          <cell r="GJ158"/>
          <cell r="GK158"/>
          <cell r="GL158"/>
          <cell r="GM158"/>
          <cell r="GN158"/>
          <cell r="GO158"/>
          <cell r="GP158"/>
          <cell r="GQ158"/>
          <cell r="GR158"/>
          <cell r="GS158"/>
          <cell r="GT158"/>
          <cell r="GU158"/>
          <cell r="GV158"/>
          <cell r="GW158"/>
          <cell r="GX158"/>
          <cell r="GY158"/>
          <cell r="GZ158"/>
          <cell r="HA158"/>
          <cell r="HB158"/>
          <cell r="HC158"/>
          <cell r="HD158"/>
          <cell r="HE158"/>
          <cell r="HF158"/>
          <cell r="HG158"/>
          <cell r="HH158"/>
          <cell r="HI158"/>
          <cell r="HJ158"/>
          <cell r="HK158"/>
          <cell r="HL158"/>
          <cell r="HM158"/>
          <cell r="HN158"/>
          <cell r="HO158"/>
          <cell r="HP158"/>
          <cell r="HQ158"/>
          <cell r="HR158"/>
          <cell r="HS158"/>
          <cell r="HT158"/>
          <cell r="HU158"/>
          <cell r="HV158"/>
          <cell r="HW158"/>
          <cell r="HX158"/>
          <cell r="HY158"/>
          <cell r="HZ158"/>
          <cell r="IA158"/>
          <cell r="IB158"/>
          <cell r="IC158"/>
          <cell r="ID158"/>
          <cell r="IE158"/>
          <cell r="IF158"/>
          <cell r="IG158"/>
          <cell r="IH158"/>
          <cell r="II158"/>
          <cell r="IJ158"/>
          <cell r="IK158"/>
          <cell r="IL158"/>
          <cell r="IM158"/>
          <cell r="IN158"/>
          <cell r="IO158"/>
          <cell r="IP158"/>
          <cell r="IQ158"/>
          <cell r="IR158"/>
          <cell r="IS158"/>
          <cell r="IT158"/>
          <cell r="IU158"/>
          <cell r="IV158"/>
          <cell r="IW158"/>
          <cell r="IX158"/>
          <cell r="IY158"/>
          <cell r="IZ158"/>
          <cell r="JA158"/>
          <cell r="JB158"/>
          <cell r="JC158"/>
          <cell r="JD158"/>
          <cell r="JE158"/>
          <cell r="JF158"/>
          <cell r="JG158"/>
          <cell r="JH158"/>
          <cell r="JI158"/>
          <cell r="JJ158"/>
          <cell r="JK158"/>
          <cell r="JL158"/>
          <cell r="JM158"/>
          <cell r="JN158"/>
          <cell r="JO158"/>
          <cell r="JP158"/>
          <cell r="JQ158"/>
          <cell r="JR158"/>
          <cell r="JS158"/>
          <cell r="JT158"/>
          <cell r="JU158"/>
          <cell r="JV158"/>
          <cell r="JW158"/>
          <cell r="JX158"/>
          <cell r="JY158"/>
          <cell r="JZ158"/>
          <cell r="KA158"/>
          <cell r="KB158"/>
          <cell r="KC158"/>
          <cell r="KD158"/>
          <cell r="KE158"/>
          <cell r="KF158"/>
          <cell r="KG158"/>
          <cell r="KH158"/>
          <cell r="KI158"/>
          <cell r="KJ158"/>
          <cell r="KK158"/>
          <cell r="KL158"/>
          <cell r="KM158"/>
          <cell r="KN158"/>
          <cell r="KO158"/>
          <cell r="KP158"/>
          <cell r="KQ158"/>
          <cell r="KR158"/>
          <cell r="KS158"/>
          <cell r="KT158"/>
          <cell r="KU158"/>
          <cell r="KV158"/>
          <cell r="KW158"/>
          <cell r="KX158"/>
          <cell r="KY158"/>
          <cell r="KZ158"/>
          <cell r="LA158"/>
          <cell r="LB158"/>
          <cell r="LC158"/>
          <cell r="LD158"/>
          <cell r="LE158"/>
          <cell r="LF158"/>
          <cell r="LG158"/>
          <cell r="LH158"/>
          <cell r="LI158"/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/>
          <cell r="EU159"/>
          <cell r="EV159"/>
          <cell r="EW159"/>
          <cell r="EX159"/>
          <cell r="EY159"/>
          <cell r="EZ159"/>
          <cell r="FA159"/>
          <cell r="FB159"/>
          <cell r="FC159"/>
          <cell r="FD159"/>
          <cell r="FE159"/>
          <cell r="FF159"/>
          <cell r="FG159"/>
          <cell r="FH159"/>
          <cell r="FI159"/>
          <cell r="FJ159"/>
          <cell r="FK159"/>
          <cell r="FL159"/>
          <cell r="FM159"/>
          <cell r="FN159"/>
          <cell r="FO159"/>
          <cell r="FP159"/>
          <cell r="FQ159"/>
          <cell r="FR159"/>
          <cell r="FS159"/>
          <cell r="FT159"/>
          <cell r="FU159"/>
          <cell r="FV159"/>
          <cell r="FW159"/>
          <cell r="FX159"/>
          <cell r="FY159"/>
          <cell r="FZ159"/>
          <cell r="GA159"/>
          <cell r="GB159"/>
          <cell r="GC159"/>
          <cell r="GD159"/>
          <cell r="GE159"/>
          <cell r="GF159"/>
          <cell r="GG159"/>
          <cell r="GH159"/>
          <cell r="GI159"/>
          <cell r="GJ159"/>
          <cell r="GK159"/>
          <cell r="GL159"/>
          <cell r="GM159"/>
          <cell r="GN159"/>
          <cell r="GO159"/>
          <cell r="GP159"/>
          <cell r="GQ159"/>
          <cell r="GR159"/>
          <cell r="GS159"/>
          <cell r="GT159"/>
          <cell r="GU159"/>
          <cell r="GV159"/>
          <cell r="GW159"/>
          <cell r="GX159"/>
          <cell r="GY159"/>
          <cell r="GZ159"/>
          <cell r="HA159"/>
          <cell r="HB159"/>
          <cell r="HC159"/>
          <cell r="HD159"/>
          <cell r="HE159"/>
          <cell r="HF159"/>
          <cell r="HG159"/>
          <cell r="HH159"/>
          <cell r="HI159"/>
          <cell r="HJ159"/>
          <cell r="HK159"/>
          <cell r="HL159"/>
          <cell r="HM159"/>
          <cell r="HN159"/>
          <cell r="HO159"/>
          <cell r="HP159"/>
          <cell r="HQ159"/>
          <cell r="HR159"/>
          <cell r="HS159"/>
          <cell r="HT159"/>
          <cell r="HU159"/>
          <cell r="HV159"/>
          <cell r="HW159"/>
          <cell r="HX159"/>
          <cell r="HY159"/>
          <cell r="HZ159"/>
          <cell r="IA159"/>
          <cell r="IB159"/>
          <cell r="IC159"/>
          <cell r="ID159"/>
          <cell r="IE159"/>
          <cell r="IF159"/>
          <cell r="IG159"/>
          <cell r="IH159"/>
          <cell r="II159"/>
          <cell r="IJ159"/>
          <cell r="IK159"/>
          <cell r="IL159"/>
          <cell r="IM159"/>
          <cell r="IN159"/>
          <cell r="IO159"/>
          <cell r="IP159"/>
          <cell r="IQ159"/>
          <cell r="IR159"/>
          <cell r="IS159"/>
          <cell r="IT159"/>
          <cell r="IU159"/>
          <cell r="IV159"/>
          <cell r="IW159"/>
          <cell r="IX159"/>
          <cell r="IY159"/>
          <cell r="IZ159"/>
          <cell r="JA159"/>
          <cell r="JB159"/>
          <cell r="JC159"/>
          <cell r="JD159"/>
          <cell r="JE159"/>
          <cell r="JF159"/>
          <cell r="JG159"/>
          <cell r="JH159"/>
          <cell r="JI159"/>
          <cell r="JJ159"/>
          <cell r="JK159"/>
          <cell r="JL159"/>
          <cell r="JM159"/>
          <cell r="JN159"/>
          <cell r="JO159"/>
          <cell r="JP159"/>
          <cell r="JQ159"/>
          <cell r="JR159"/>
          <cell r="JS159"/>
          <cell r="JT159"/>
          <cell r="JU159"/>
          <cell r="JV159"/>
          <cell r="JW159"/>
          <cell r="JX159"/>
          <cell r="JY159"/>
          <cell r="JZ159"/>
          <cell r="KA159"/>
          <cell r="KB159"/>
          <cell r="KC159"/>
          <cell r="KD159"/>
          <cell r="KE159"/>
          <cell r="KF159"/>
          <cell r="KG159"/>
          <cell r="KH159"/>
          <cell r="KI159"/>
          <cell r="KJ159"/>
          <cell r="KK159"/>
          <cell r="KL159"/>
          <cell r="KM159"/>
          <cell r="KN159"/>
          <cell r="KO159"/>
          <cell r="KP159"/>
          <cell r="KQ159"/>
          <cell r="KR159"/>
          <cell r="KS159"/>
          <cell r="KT159"/>
          <cell r="KU159"/>
          <cell r="KV159"/>
          <cell r="KW159"/>
          <cell r="KX159"/>
          <cell r="KY159"/>
          <cell r="KZ159"/>
          <cell r="LA159"/>
          <cell r="LB159"/>
          <cell r="LC159"/>
          <cell r="LD159"/>
          <cell r="LE159"/>
          <cell r="LF159"/>
          <cell r="LG159"/>
          <cell r="LH159"/>
          <cell r="LI159"/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/>
          <cell r="EU160"/>
          <cell r="EV160"/>
          <cell r="EW160"/>
          <cell r="EX160"/>
          <cell r="EY160"/>
          <cell r="EZ160"/>
          <cell r="FA160"/>
          <cell r="FB160"/>
          <cell r="FC160"/>
          <cell r="FD160"/>
          <cell r="FE160"/>
          <cell r="FF160"/>
          <cell r="FG160"/>
          <cell r="FH160"/>
          <cell r="FI160"/>
          <cell r="FJ160"/>
          <cell r="FK160"/>
          <cell r="FL160"/>
          <cell r="FM160"/>
          <cell r="FN160"/>
          <cell r="FO160"/>
          <cell r="FP160"/>
          <cell r="FQ160"/>
          <cell r="FR160"/>
          <cell r="FS160"/>
          <cell r="FT160"/>
          <cell r="FU160"/>
          <cell r="FV160"/>
          <cell r="FW160"/>
          <cell r="FX160"/>
          <cell r="FY160"/>
          <cell r="FZ160"/>
          <cell r="GA160"/>
          <cell r="GB160"/>
          <cell r="GC160"/>
          <cell r="GD160"/>
          <cell r="GE160"/>
          <cell r="GF160"/>
          <cell r="GG160"/>
          <cell r="GH160"/>
          <cell r="GI160"/>
          <cell r="GJ160"/>
          <cell r="GK160"/>
          <cell r="GL160"/>
          <cell r="GM160"/>
          <cell r="GN160"/>
          <cell r="GO160"/>
          <cell r="GP160"/>
          <cell r="GQ160"/>
          <cell r="GR160"/>
          <cell r="GS160"/>
          <cell r="GT160"/>
          <cell r="GU160"/>
          <cell r="GV160"/>
          <cell r="GW160"/>
          <cell r="GX160"/>
          <cell r="GY160"/>
          <cell r="GZ160"/>
          <cell r="HA160"/>
          <cell r="HB160"/>
          <cell r="HC160"/>
          <cell r="HD160"/>
          <cell r="HE160"/>
          <cell r="HF160"/>
          <cell r="HG160"/>
          <cell r="HH160"/>
          <cell r="HI160"/>
          <cell r="HJ160"/>
          <cell r="HK160"/>
          <cell r="HL160"/>
          <cell r="HM160"/>
          <cell r="HN160"/>
          <cell r="HO160"/>
          <cell r="HP160"/>
          <cell r="HQ160"/>
          <cell r="HR160"/>
          <cell r="HS160"/>
          <cell r="HT160"/>
          <cell r="HU160"/>
          <cell r="HV160"/>
          <cell r="HW160"/>
          <cell r="HX160"/>
          <cell r="HY160"/>
          <cell r="HZ160"/>
          <cell r="IA160"/>
          <cell r="IB160"/>
          <cell r="IC160"/>
          <cell r="ID160"/>
          <cell r="IE160"/>
          <cell r="IF160"/>
          <cell r="IG160"/>
          <cell r="IH160"/>
          <cell r="II160"/>
          <cell r="IJ160"/>
          <cell r="IK160"/>
          <cell r="IL160"/>
          <cell r="IM160"/>
          <cell r="IN160"/>
          <cell r="IO160"/>
          <cell r="IP160"/>
          <cell r="IQ160"/>
          <cell r="IR160"/>
          <cell r="IS160"/>
          <cell r="IT160"/>
          <cell r="IU160"/>
          <cell r="IV160"/>
          <cell r="IW160"/>
          <cell r="IX160"/>
          <cell r="IY160"/>
          <cell r="IZ160"/>
          <cell r="JA160"/>
          <cell r="JB160"/>
          <cell r="JC160"/>
          <cell r="JD160"/>
          <cell r="JE160"/>
          <cell r="JF160"/>
          <cell r="JG160"/>
          <cell r="JH160"/>
          <cell r="JI160"/>
          <cell r="JJ160"/>
          <cell r="JK160"/>
          <cell r="JL160"/>
          <cell r="JM160"/>
          <cell r="JN160"/>
          <cell r="JO160"/>
          <cell r="JP160"/>
          <cell r="JQ160"/>
          <cell r="JR160"/>
          <cell r="JS160"/>
          <cell r="JT160"/>
          <cell r="JU160"/>
          <cell r="JV160"/>
          <cell r="JW160"/>
          <cell r="JX160"/>
          <cell r="JY160"/>
          <cell r="JZ160"/>
          <cell r="KA160"/>
          <cell r="KB160"/>
          <cell r="KC160"/>
          <cell r="KD160"/>
          <cell r="KE160"/>
          <cell r="KF160"/>
          <cell r="KG160"/>
          <cell r="KH160"/>
          <cell r="KI160"/>
          <cell r="KJ160"/>
          <cell r="KK160"/>
          <cell r="KL160"/>
          <cell r="KM160"/>
          <cell r="KN160"/>
          <cell r="KO160"/>
          <cell r="KP160"/>
          <cell r="KQ160"/>
          <cell r="KR160"/>
          <cell r="KS160"/>
          <cell r="KT160"/>
          <cell r="KU160"/>
          <cell r="KV160"/>
          <cell r="KW160"/>
          <cell r="KX160"/>
          <cell r="KY160"/>
          <cell r="KZ160"/>
          <cell r="LA160"/>
          <cell r="LB160"/>
          <cell r="LC160"/>
          <cell r="LD160"/>
          <cell r="LE160"/>
          <cell r="LF160"/>
          <cell r="LG160"/>
          <cell r="LH160"/>
          <cell r="LI160"/>
        </row>
        <row r="161">
          <cell r="D161">
            <v>4411</v>
          </cell>
          <cell r="E161" t="str">
            <v>Izdaci za infrastrukturu opšeg značaja</v>
          </cell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L161"/>
          <cell r="EM161"/>
          <cell r="EN161"/>
          <cell r="EO161"/>
          <cell r="EP161"/>
          <cell r="EQ161"/>
          <cell r="ER161"/>
          <cell r="ES161"/>
          <cell r="ET161"/>
          <cell r="EU161"/>
          <cell r="EV161"/>
          <cell r="EW161"/>
          <cell r="EX161"/>
          <cell r="EY161"/>
          <cell r="EZ161"/>
          <cell r="FA161"/>
          <cell r="FB161"/>
          <cell r="FC161"/>
          <cell r="FD161"/>
          <cell r="FE161"/>
          <cell r="FF161"/>
          <cell r="FG161"/>
          <cell r="FH161"/>
          <cell r="FI161"/>
          <cell r="FJ161"/>
          <cell r="FK161"/>
          <cell r="FL161"/>
          <cell r="FM161"/>
          <cell r="FN161"/>
          <cell r="FO161"/>
          <cell r="FP161"/>
          <cell r="FQ161"/>
          <cell r="FR161"/>
          <cell r="FS161"/>
          <cell r="FT161"/>
          <cell r="FU161"/>
          <cell r="FV161"/>
          <cell r="FW161"/>
          <cell r="FX161"/>
          <cell r="FY161"/>
          <cell r="FZ161"/>
          <cell r="GA161"/>
          <cell r="GB161"/>
          <cell r="GC161"/>
          <cell r="GD161"/>
          <cell r="GE161"/>
          <cell r="GF161"/>
          <cell r="GG161"/>
          <cell r="GH161"/>
          <cell r="GI161"/>
          <cell r="GJ161"/>
          <cell r="GK161"/>
          <cell r="GL161"/>
          <cell r="GM161"/>
          <cell r="GN161"/>
          <cell r="GO161"/>
          <cell r="GP161"/>
          <cell r="GQ161"/>
          <cell r="GR161"/>
          <cell r="GS161"/>
          <cell r="GT161"/>
          <cell r="GU161"/>
          <cell r="GV161"/>
          <cell r="GW161"/>
          <cell r="GX161"/>
          <cell r="GY161"/>
          <cell r="GZ161"/>
          <cell r="HA161"/>
          <cell r="HB161"/>
          <cell r="HC161"/>
          <cell r="HD161"/>
          <cell r="HE161"/>
          <cell r="HF161"/>
          <cell r="HG161"/>
          <cell r="HH161"/>
          <cell r="HI161"/>
          <cell r="HJ161"/>
          <cell r="HK161"/>
          <cell r="HL161"/>
          <cell r="HM161"/>
          <cell r="HN161"/>
          <cell r="HO161"/>
          <cell r="HP161"/>
          <cell r="HQ161"/>
          <cell r="HR161"/>
          <cell r="HS161"/>
          <cell r="HT161"/>
          <cell r="HU161"/>
          <cell r="HV161"/>
          <cell r="HW161"/>
          <cell r="HX161"/>
          <cell r="HY161"/>
          <cell r="HZ161"/>
          <cell r="IA161"/>
          <cell r="IB161"/>
          <cell r="IC161"/>
          <cell r="ID161"/>
          <cell r="IE161"/>
          <cell r="IF161"/>
          <cell r="IG161"/>
          <cell r="IH161"/>
          <cell r="II161"/>
          <cell r="IJ161"/>
          <cell r="IK161"/>
          <cell r="IL161"/>
          <cell r="IM161"/>
          <cell r="IN161"/>
          <cell r="IO161"/>
          <cell r="IP161"/>
          <cell r="IQ161"/>
          <cell r="IR161"/>
          <cell r="IS161"/>
          <cell r="IT161"/>
          <cell r="IU161"/>
          <cell r="IV161"/>
          <cell r="IW161"/>
          <cell r="IX161"/>
          <cell r="IY161"/>
          <cell r="IZ161"/>
          <cell r="JA161"/>
          <cell r="JB161"/>
          <cell r="JC161"/>
          <cell r="JD161"/>
          <cell r="JE161"/>
          <cell r="JF161"/>
          <cell r="JG161"/>
          <cell r="JH161"/>
          <cell r="JI161"/>
          <cell r="JJ161"/>
          <cell r="JK161"/>
          <cell r="JL161"/>
          <cell r="JM161"/>
          <cell r="JN161"/>
          <cell r="JO161"/>
          <cell r="JP161"/>
          <cell r="JQ161"/>
          <cell r="JR161"/>
          <cell r="JS161"/>
          <cell r="JT161"/>
          <cell r="JU161"/>
          <cell r="JV161"/>
          <cell r="JW161"/>
          <cell r="JX161"/>
          <cell r="JY161"/>
          <cell r="JZ161"/>
          <cell r="KA161"/>
          <cell r="KB161"/>
          <cell r="KC161"/>
          <cell r="KD161"/>
          <cell r="KE161"/>
          <cell r="KF161"/>
          <cell r="KG161"/>
          <cell r="KH161"/>
          <cell r="KI161"/>
          <cell r="KJ161"/>
          <cell r="KK161"/>
          <cell r="KL161"/>
          <cell r="KM161"/>
          <cell r="KN161"/>
          <cell r="KO161"/>
          <cell r="KP161"/>
          <cell r="KQ161"/>
          <cell r="KR161"/>
          <cell r="KS161"/>
          <cell r="KT161"/>
          <cell r="KU161"/>
          <cell r="KV161"/>
          <cell r="KW161"/>
          <cell r="KX161"/>
          <cell r="KY161"/>
          <cell r="KZ161"/>
          <cell r="LA161"/>
          <cell r="LB161"/>
          <cell r="LC161"/>
          <cell r="LD161"/>
          <cell r="LE161"/>
          <cell r="LF161"/>
          <cell r="LG161"/>
          <cell r="LH161"/>
          <cell r="LI161"/>
        </row>
        <row r="162">
          <cell r="D162">
            <v>4412</v>
          </cell>
          <cell r="E162" t="str">
            <v>Izdaci za lokalnu infrastrukturu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L162"/>
          <cell r="EM162"/>
          <cell r="EN162"/>
          <cell r="EO162"/>
          <cell r="EP162"/>
          <cell r="EQ162"/>
          <cell r="ER162"/>
          <cell r="ES162"/>
          <cell r="ET162"/>
          <cell r="EU162"/>
          <cell r="EV162"/>
          <cell r="EW162"/>
          <cell r="EX162"/>
          <cell r="EY162"/>
          <cell r="EZ162"/>
          <cell r="FA162"/>
          <cell r="FB162"/>
          <cell r="FC162"/>
          <cell r="FD162"/>
          <cell r="FE162"/>
          <cell r="FF162"/>
          <cell r="FG162"/>
          <cell r="FH162"/>
          <cell r="FI162"/>
          <cell r="FJ162"/>
          <cell r="FK162"/>
          <cell r="FL162"/>
          <cell r="FM162"/>
          <cell r="FN162"/>
          <cell r="FO162"/>
          <cell r="FP162"/>
          <cell r="FQ162"/>
          <cell r="FR162"/>
          <cell r="FS162"/>
          <cell r="FT162"/>
          <cell r="FU162"/>
          <cell r="FV162"/>
          <cell r="FW162"/>
          <cell r="FX162"/>
          <cell r="FY162"/>
          <cell r="FZ162"/>
          <cell r="GA162"/>
          <cell r="GB162"/>
          <cell r="GC162"/>
          <cell r="GD162"/>
          <cell r="GE162"/>
          <cell r="GF162"/>
          <cell r="GG162"/>
          <cell r="GH162"/>
          <cell r="GI162"/>
          <cell r="GJ162"/>
          <cell r="GK162"/>
          <cell r="GL162"/>
          <cell r="GM162"/>
          <cell r="GN162"/>
          <cell r="GO162"/>
          <cell r="GP162"/>
          <cell r="GQ162"/>
          <cell r="GR162"/>
          <cell r="GS162"/>
          <cell r="GT162"/>
          <cell r="GU162"/>
          <cell r="GV162"/>
          <cell r="GW162"/>
          <cell r="GX162"/>
          <cell r="GY162"/>
          <cell r="GZ162"/>
          <cell r="HA162"/>
          <cell r="HB162"/>
          <cell r="HC162"/>
          <cell r="HD162"/>
          <cell r="HE162"/>
          <cell r="HF162"/>
          <cell r="HG162"/>
          <cell r="HH162"/>
          <cell r="HI162"/>
          <cell r="HJ162"/>
          <cell r="HK162"/>
          <cell r="HL162"/>
          <cell r="HM162"/>
          <cell r="HN162"/>
          <cell r="HO162"/>
          <cell r="HP162"/>
          <cell r="HQ162"/>
          <cell r="HR162"/>
          <cell r="HS162"/>
          <cell r="HT162"/>
          <cell r="HU162"/>
          <cell r="HV162"/>
          <cell r="HW162"/>
          <cell r="HX162"/>
          <cell r="HY162"/>
          <cell r="HZ162"/>
          <cell r="IA162"/>
          <cell r="IB162"/>
          <cell r="IC162"/>
          <cell r="ID162"/>
          <cell r="IE162"/>
          <cell r="IF162"/>
          <cell r="IG162"/>
          <cell r="IH162"/>
          <cell r="II162"/>
          <cell r="IJ162"/>
          <cell r="IK162"/>
          <cell r="IL162"/>
          <cell r="IM162"/>
          <cell r="IN162"/>
          <cell r="IO162"/>
          <cell r="IP162"/>
          <cell r="IQ162"/>
          <cell r="IR162"/>
          <cell r="IS162"/>
          <cell r="IT162"/>
          <cell r="IU162"/>
          <cell r="IV162"/>
          <cell r="IW162"/>
          <cell r="IX162"/>
          <cell r="IY162"/>
          <cell r="IZ162"/>
          <cell r="JA162"/>
          <cell r="JB162"/>
          <cell r="JC162"/>
          <cell r="JD162"/>
          <cell r="JE162"/>
          <cell r="JF162"/>
          <cell r="JG162"/>
          <cell r="JH162"/>
          <cell r="JI162"/>
          <cell r="JJ162"/>
          <cell r="JK162"/>
          <cell r="JL162"/>
          <cell r="JM162"/>
          <cell r="JN162"/>
          <cell r="JO162"/>
          <cell r="JP162"/>
          <cell r="JQ162"/>
          <cell r="JR162"/>
          <cell r="JS162"/>
          <cell r="JT162"/>
          <cell r="JU162"/>
          <cell r="JV162"/>
          <cell r="JW162"/>
          <cell r="JX162"/>
          <cell r="JY162"/>
          <cell r="JZ162"/>
          <cell r="KA162"/>
          <cell r="KB162"/>
          <cell r="KC162"/>
          <cell r="KD162"/>
          <cell r="KE162"/>
          <cell r="KF162"/>
          <cell r="KG162"/>
          <cell r="KH162"/>
          <cell r="KI162"/>
          <cell r="KJ162"/>
          <cell r="KK162"/>
          <cell r="KL162"/>
          <cell r="KM162"/>
          <cell r="KN162"/>
          <cell r="KO162"/>
          <cell r="KP162"/>
          <cell r="KQ162"/>
          <cell r="KR162"/>
          <cell r="KS162"/>
          <cell r="KT162"/>
          <cell r="KU162"/>
          <cell r="KV162"/>
          <cell r="KW162"/>
          <cell r="KX162"/>
          <cell r="KY162"/>
          <cell r="KZ162"/>
          <cell r="LA162"/>
          <cell r="LB162"/>
          <cell r="LC162"/>
          <cell r="LD162"/>
          <cell r="LE162"/>
          <cell r="LF162"/>
          <cell r="LG162"/>
          <cell r="LH162"/>
          <cell r="LI162"/>
        </row>
        <row r="163">
          <cell r="D163">
            <v>4413</v>
          </cell>
          <cell r="E163" t="str">
            <v>Izdaci za građevinske objekte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L163"/>
          <cell r="EM163"/>
          <cell r="EN163"/>
          <cell r="EO163"/>
          <cell r="EP163"/>
          <cell r="EQ163"/>
          <cell r="ER163"/>
          <cell r="ES163"/>
          <cell r="ET163"/>
          <cell r="EU163"/>
          <cell r="EV163"/>
          <cell r="EW163"/>
          <cell r="EX163"/>
          <cell r="EY163"/>
          <cell r="EZ163"/>
          <cell r="FA163"/>
          <cell r="FB163"/>
          <cell r="FC163"/>
          <cell r="FD163"/>
          <cell r="FE163"/>
          <cell r="FF163"/>
          <cell r="FG163"/>
          <cell r="FH163"/>
          <cell r="FI163"/>
          <cell r="FJ163"/>
          <cell r="FK163"/>
          <cell r="FL163"/>
          <cell r="FM163"/>
          <cell r="FN163"/>
          <cell r="FO163"/>
          <cell r="FP163"/>
          <cell r="FQ163"/>
          <cell r="FR163"/>
          <cell r="FS163"/>
          <cell r="FT163"/>
          <cell r="FU163"/>
          <cell r="FV163"/>
          <cell r="FW163"/>
          <cell r="FX163"/>
          <cell r="FY163"/>
          <cell r="FZ163"/>
          <cell r="GA163"/>
          <cell r="GB163"/>
          <cell r="GC163"/>
          <cell r="GD163"/>
          <cell r="GE163"/>
          <cell r="GF163"/>
          <cell r="GG163"/>
          <cell r="GH163"/>
          <cell r="GI163"/>
          <cell r="GJ163"/>
          <cell r="GK163"/>
          <cell r="GL163"/>
          <cell r="GM163"/>
          <cell r="GN163"/>
          <cell r="GO163"/>
          <cell r="GP163"/>
          <cell r="GQ163"/>
          <cell r="GR163"/>
          <cell r="GS163"/>
          <cell r="GT163"/>
          <cell r="GU163"/>
          <cell r="GV163"/>
          <cell r="GW163"/>
          <cell r="GX163"/>
          <cell r="GY163"/>
          <cell r="GZ163"/>
          <cell r="HA163"/>
          <cell r="HB163"/>
          <cell r="HC163"/>
          <cell r="HD163"/>
          <cell r="HE163"/>
          <cell r="HF163"/>
          <cell r="HG163"/>
          <cell r="HH163"/>
          <cell r="HI163"/>
          <cell r="HJ163"/>
          <cell r="HK163"/>
          <cell r="HL163"/>
          <cell r="HM163"/>
          <cell r="HN163"/>
          <cell r="HO163"/>
          <cell r="HP163"/>
          <cell r="HQ163"/>
          <cell r="HR163"/>
          <cell r="HS163"/>
          <cell r="HT163"/>
          <cell r="HU163"/>
          <cell r="HV163"/>
          <cell r="HW163"/>
          <cell r="HX163"/>
          <cell r="HY163"/>
          <cell r="HZ163"/>
          <cell r="IA163"/>
          <cell r="IB163"/>
          <cell r="IC163"/>
          <cell r="ID163"/>
          <cell r="IE163"/>
          <cell r="IF163"/>
          <cell r="IG163"/>
          <cell r="IH163"/>
          <cell r="II163"/>
          <cell r="IJ163"/>
          <cell r="IK163"/>
          <cell r="IL163"/>
          <cell r="IM163"/>
          <cell r="IN163"/>
          <cell r="IO163"/>
          <cell r="IP163"/>
          <cell r="IQ163"/>
          <cell r="IR163"/>
          <cell r="IS163"/>
          <cell r="IT163"/>
          <cell r="IU163"/>
          <cell r="IV163"/>
          <cell r="IW163"/>
          <cell r="IX163"/>
          <cell r="IY163"/>
          <cell r="IZ163"/>
          <cell r="JA163"/>
          <cell r="JB163"/>
          <cell r="JC163"/>
          <cell r="JD163"/>
          <cell r="JE163"/>
          <cell r="JF163"/>
          <cell r="JG163"/>
          <cell r="JH163"/>
          <cell r="JI163"/>
          <cell r="JJ163"/>
          <cell r="JK163"/>
          <cell r="JL163"/>
          <cell r="JM163"/>
          <cell r="JN163"/>
          <cell r="JO163"/>
          <cell r="JP163"/>
          <cell r="JQ163"/>
          <cell r="JR163"/>
          <cell r="JS163"/>
          <cell r="JT163"/>
          <cell r="JU163"/>
          <cell r="JV163"/>
          <cell r="JW163"/>
          <cell r="JX163"/>
          <cell r="JY163"/>
          <cell r="JZ163"/>
          <cell r="KA163"/>
          <cell r="KB163"/>
          <cell r="KC163"/>
          <cell r="KD163"/>
          <cell r="KE163"/>
          <cell r="KF163"/>
          <cell r="KG163"/>
          <cell r="KH163"/>
          <cell r="KI163"/>
          <cell r="KJ163"/>
          <cell r="KK163"/>
          <cell r="KL163"/>
          <cell r="KM163"/>
          <cell r="KN163"/>
          <cell r="KO163"/>
          <cell r="KP163"/>
          <cell r="KQ163"/>
          <cell r="KR163"/>
          <cell r="KS163"/>
          <cell r="KT163"/>
          <cell r="KU163"/>
          <cell r="KV163"/>
          <cell r="KW163"/>
          <cell r="KX163"/>
          <cell r="KY163"/>
          <cell r="KZ163"/>
          <cell r="LA163"/>
          <cell r="LB163"/>
          <cell r="LC163"/>
          <cell r="LD163"/>
          <cell r="LE163"/>
          <cell r="LF163"/>
          <cell r="LG163"/>
          <cell r="LH163"/>
          <cell r="LI163"/>
        </row>
        <row r="164">
          <cell r="D164">
            <v>4414</v>
          </cell>
          <cell r="E164" t="str">
            <v>Izdaci za uređenje zemljišta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L164"/>
          <cell r="EM164"/>
          <cell r="EN164"/>
          <cell r="EO164"/>
          <cell r="EP164"/>
          <cell r="EQ164"/>
          <cell r="ER164"/>
          <cell r="ES164"/>
          <cell r="ET164"/>
          <cell r="EU164"/>
          <cell r="EV164"/>
          <cell r="EW164"/>
          <cell r="EX164"/>
          <cell r="EY164"/>
          <cell r="EZ164"/>
          <cell r="FA164"/>
          <cell r="FB164"/>
          <cell r="FC164"/>
          <cell r="FD164"/>
          <cell r="FE164"/>
          <cell r="FF164"/>
          <cell r="FG164"/>
          <cell r="FH164"/>
          <cell r="FI164"/>
          <cell r="FJ164"/>
          <cell r="FK164"/>
          <cell r="FL164"/>
          <cell r="FM164"/>
          <cell r="FN164"/>
          <cell r="FO164"/>
          <cell r="FP164"/>
          <cell r="FQ164"/>
          <cell r="FR164"/>
          <cell r="FS164"/>
          <cell r="FT164"/>
          <cell r="FU164"/>
          <cell r="FV164"/>
          <cell r="FW164"/>
          <cell r="FX164"/>
          <cell r="FY164"/>
          <cell r="FZ164"/>
          <cell r="GA164"/>
          <cell r="GB164"/>
          <cell r="GC164"/>
          <cell r="GD164"/>
          <cell r="GE164"/>
          <cell r="GF164"/>
          <cell r="GG164"/>
          <cell r="GH164"/>
          <cell r="GI164"/>
          <cell r="GJ164"/>
          <cell r="GK164"/>
          <cell r="GL164"/>
          <cell r="GM164"/>
          <cell r="GN164"/>
          <cell r="GO164"/>
          <cell r="GP164"/>
          <cell r="GQ164"/>
          <cell r="GR164"/>
          <cell r="GS164"/>
          <cell r="GT164"/>
          <cell r="GU164"/>
          <cell r="GV164"/>
          <cell r="GW164"/>
          <cell r="GX164"/>
          <cell r="GY164"/>
          <cell r="GZ164"/>
          <cell r="HA164"/>
          <cell r="HB164"/>
          <cell r="HC164"/>
          <cell r="HD164"/>
          <cell r="HE164"/>
          <cell r="HF164"/>
          <cell r="HG164"/>
          <cell r="HH164"/>
          <cell r="HI164"/>
          <cell r="HJ164"/>
          <cell r="HK164"/>
          <cell r="HL164"/>
          <cell r="HM164"/>
          <cell r="HN164"/>
          <cell r="HO164"/>
          <cell r="HP164"/>
          <cell r="HQ164"/>
          <cell r="HR164"/>
          <cell r="HS164"/>
          <cell r="HT164"/>
          <cell r="HU164"/>
          <cell r="HV164"/>
          <cell r="HW164"/>
          <cell r="HX164"/>
          <cell r="HY164"/>
          <cell r="HZ164"/>
          <cell r="IA164"/>
          <cell r="IB164"/>
          <cell r="IC164"/>
          <cell r="ID164"/>
          <cell r="IE164"/>
          <cell r="IF164"/>
          <cell r="IG164"/>
          <cell r="IH164"/>
          <cell r="II164"/>
          <cell r="IJ164"/>
          <cell r="IK164"/>
          <cell r="IL164"/>
          <cell r="IM164"/>
          <cell r="IN164"/>
          <cell r="IO164"/>
          <cell r="IP164"/>
          <cell r="IQ164"/>
          <cell r="IR164"/>
          <cell r="IS164"/>
          <cell r="IT164"/>
          <cell r="IU164"/>
          <cell r="IV164"/>
          <cell r="IW164"/>
          <cell r="IX164"/>
          <cell r="IY164"/>
          <cell r="IZ164"/>
          <cell r="JA164"/>
          <cell r="JB164"/>
          <cell r="JC164"/>
          <cell r="JD164"/>
          <cell r="JE164"/>
          <cell r="JF164"/>
          <cell r="JG164"/>
          <cell r="JH164"/>
          <cell r="JI164"/>
          <cell r="JJ164"/>
          <cell r="JK164"/>
          <cell r="JL164"/>
          <cell r="JM164"/>
          <cell r="JN164"/>
          <cell r="JO164"/>
          <cell r="JP164"/>
          <cell r="JQ164"/>
          <cell r="JR164"/>
          <cell r="JS164"/>
          <cell r="JT164"/>
          <cell r="JU164"/>
          <cell r="JV164"/>
          <cell r="JW164"/>
          <cell r="JX164"/>
          <cell r="JY164"/>
          <cell r="JZ164"/>
          <cell r="KA164"/>
          <cell r="KB164"/>
          <cell r="KC164"/>
          <cell r="KD164"/>
          <cell r="KE164"/>
          <cell r="KF164"/>
          <cell r="KG164"/>
          <cell r="KH164"/>
          <cell r="KI164"/>
          <cell r="KJ164"/>
          <cell r="KK164"/>
          <cell r="KL164"/>
          <cell r="KM164"/>
          <cell r="KN164"/>
          <cell r="KO164"/>
          <cell r="KP164"/>
          <cell r="KQ164"/>
          <cell r="KR164"/>
          <cell r="KS164"/>
          <cell r="KT164"/>
          <cell r="KU164"/>
          <cell r="KV164"/>
          <cell r="KW164"/>
          <cell r="KX164"/>
          <cell r="KY164"/>
          <cell r="KZ164"/>
          <cell r="LA164"/>
          <cell r="LB164"/>
          <cell r="LC164"/>
          <cell r="LD164"/>
          <cell r="LE164"/>
          <cell r="LF164"/>
          <cell r="LG164"/>
          <cell r="LH164"/>
          <cell r="LI164"/>
        </row>
        <row r="165">
          <cell r="D165">
            <v>4415</v>
          </cell>
          <cell r="E165" t="str">
            <v>Izdaci za opremu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L165"/>
          <cell r="EM165"/>
          <cell r="EN165"/>
          <cell r="EO165"/>
          <cell r="EP165"/>
          <cell r="EQ165"/>
          <cell r="ER165"/>
          <cell r="ES165"/>
          <cell r="ET165"/>
          <cell r="EU165"/>
          <cell r="EV165"/>
          <cell r="EW165"/>
          <cell r="EX165"/>
          <cell r="EY165"/>
          <cell r="EZ165"/>
          <cell r="FA165"/>
          <cell r="FB165"/>
          <cell r="FC165"/>
          <cell r="FD165"/>
          <cell r="FE165"/>
          <cell r="FF165"/>
          <cell r="FG165"/>
          <cell r="FH165"/>
          <cell r="FI165"/>
          <cell r="FJ165"/>
          <cell r="FK165"/>
          <cell r="FL165"/>
          <cell r="FM165"/>
          <cell r="FN165"/>
          <cell r="FO165"/>
          <cell r="FP165"/>
          <cell r="FQ165"/>
          <cell r="FR165"/>
          <cell r="FS165"/>
          <cell r="FT165"/>
          <cell r="FU165"/>
          <cell r="FV165"/>
          <cell r="FW165"/>
          <cell r="FX165"/>
          <cell r="FY165"/>
          <cell r="FZ165"/>
          <cell r="GA165"/>
          <cell r="GB165"/>
          <cell r="GC165"/>
          <cell r="GD165"/>
          <cell r="GE165"/>
          <cell r="GF165"/>
          <cell r="GG165"/>
          <cell r="GH165"/>
          <cell r="GI165"/>
          <cell r="GJ165"/>
          <cell r="GK165"/>
          <cell r="GL165"/>
          <cell r="GM165"/>
          <cell r="GN165"/>
          <cell r="GO165"/>
          <cell r="GP165"/>
          <cell r="GQ165"/>
          <cell r="GR165"/>
          <cell r="GS165"/>
          <cell r="GT165"/>
          <cell r="GU165"/>
          <cell r="GV165"/>
          <cell r="GW165"/>
          <cell r="GX165"/>
          <cell r="GY165"/>
          <cell r="GZ165"/>
          <cell r="HA165"/>
          <cell r="HB165"/>
          <cell r="HC165"/>
          <cell r="HD165"/>
          <cell r="HE165"/>
          <cell r="HF165"/>
          <cell r="HG165"/>
          <cell r="HH165"/>
          <cell r="HI165"/>
          <cell r="HJ165"/>
          <cell r="HK165"/>
          <cell r="HL165"/>
          <cell r="HM165"/>
          <cell r="HN165"/>
          <cell r="HO165"/>
          <cell r="HP165"/>
          <cell r="HQ165"/>
          <cell r="HR165"/>
          <cell r="HS165"/>
          <cell r="HT165"/>
          <cell r="HU165"/>
          <cell r="HV165"/>
          <cell r="HW165"/>
          <cell r="HX165"/>
          <cell r="HY165"/>
          <cell r="HZ165"/>
          <cell r="IA165"/>
          <cell r="IB165"/>
          <cell r="IC165"/>
          <cell r="ID165"/>
          <cell r="IE165"/>
          <cell r="IF165"/>
          <cell r="IG165"/>
          <cell r="IH165"/>
          <cell r="II165"/>
          <cell r="IJ165"/>
          <cell r="IK165"/>
          <cell r="IL165"/>
          <cell r="IM165"/>
          <cell r="IN165"/>
          <cell r="IO165"/>
          <cell r="IP165"/>
          <cell r="IQ165"/>
          <cell r="IR165"/>
          <cell r="IS165"/>
          <cell r="IT165"/>
          <cell r="IU165"/>
          <cell r="IV165"/>
          <cell r="IW165"/>
          <cell r="IX165"/>
          <cell r="IY165"/>
          <cell r="IZ165"/>
          <cell r="JA165"/>
          <cell r="JB165"/>
          <cell r="JC165"/>
          <cell r="JD165"/>
          <cell r="JE165"/>
          <cell r="JF165"/>
          <cell r="JG165"/>
          <cell r="JH165"/>
          <cell r="JI165"/>
          <cell r="JJ165"/>
          <cell r="JK165"/>
          <cell r="JL165"/>
          <cell r="JM165"/>
          <cell r="JN165"/>
          <cell r="JO165"/>
          <cell r="JP165"/>
          <cell r="JQ165"/>
          <cell r="JR165"/>
          <cell r="JS165"/>
          <cell r="JT165"/>
          <cell r="JU165"/>
          <cell r="JV165"/>
          <cell r="JW165"/>
          <cell r="JX165"/>
          <cell r="JY165"/>
          <cell r="JZ165"/>
          <cell r="KA165"/>
          <cell r="KB165"/>
          <cell r="KC165"/>
          <cell r="KD165"/>
          <cell r="KE165"/>
          <cell r="KF165"/>
          <cell r="KG165"/>
          <cell r="KH165"/>
          <cell r="KI165"/>
          <cell r="KJ165"/>
          <cell r="KK165"/>
          <cell r="KL165"/>
          <cell r="KM165"/>
          <cell r="KN165"/>
          <cell r="KO165"/>
          <cell r="KP165"/>
          <cell r="KQ165"/>
          <cell r="KR165"/>
          <cell r="KS165"/>
          <cell r="KT165"/>
          <cell r="KU165"/>
          <cell r="KV165"/>
          <cell r="KW165"/>
          <cell r="KX165"/>
          <cell r="KY165"/>
          <cell r="KZ165"/>
          <cell r="LA165"/>
          <cell r="LB165"/>
          <cell r="LC165"/>
          <cell r="LD165"/>
          <cell r="LE165"/>
          <cell r="LF165"/>
          <cell r="LG165"/>
          <cell r="LH165"/>
          <cell r="LI165"/>
        </row>
        <row r="166">
          <cell r="D166">
            <v>4416</v>
          </cell>
          <cell r="E166" t="str">
            <v>Izdaci za investiciono održavanje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L166"/>
          <cell r="EM166"/>
          <cell r="EN166"/>
          <cell r="EO166"/>
          <cell r="EP166"/>
          <cell r="EQ166"/>
          <cell r="ER166"/>
          <cell r="ES166"/>
          <cell r="ET166"/>
          <cell r="EU166"/>
          <cell r="EV166"/>
          <cell r="EW166"/>
          <cell r="EX166"/>
          <cell r="EY166"/>
          <cell r="EZ166"/>
          <cell r="FA166"/>
          <cell r="FB166"/>
          <cell r="FC166"/>
          <cell r="FD166"/>
          <cell r="FE166"/>
          <cell r="FF166"/>
          <cell r="FG166"/>
          <cell r="FH166"/>
          <cell r="FI166"/>
          <cell r="FJ166"/>
          <cell r="FK166"/>
          <cell r="FL166"/>
          <cell r="FM166"/>
          <cell r="FN166"/>
          <cell r="FO166"/>
          <cell r="FP166"/>
          <cell r="FQ166"/>
          <cell r="FR166"/>
          <cell r="FS166"/>
          <cell r="FT166"/>
          <cell r="FU166"/>
          <cell r="FV166"/>
          <cell r="FW166"/>
          <cell r="FX166"/>
          <cell r="FY166"/>
          <cell r="FZ166"/>
          <cell r="GA166"/>
          <cell r="GB166"/>
          <cell r="GC166"/>
          <cell r="GD166"/>
          <cell r="GE166"/>
          <cell r="GF166"/>
          <cell r="GG166"/>
          <cell r="GH166"/>
          <cell r="GI166"/>
          <cell r="GJ166"/>
          <cell r="GK166"/>
          <cell r="GL166"/>
          <cell r="GM166"/>
          <cell r="GN166"/>
          <cell r="GO166"/>
          <cell r="GP166"/>
          <cell r="GQ166"/>
          <cell r="GR166"/>
          <cell r="GS166"/>
          <cell r="GT166"/>
          <cell r="GU166"/>
          <cell r="GV166"/>
          <cell r="GW166"/>
          <cell r="GX166"/>
          <cell r="GY166"/>
          <cell r="GZ166"/>
          <cell r="HA166"/>
          <cell r="HB166"/>
          <cell r="HC166"/>
          <cell r="HD166"/>
          <cell r="HE166"/>
          <cell r="HF166"/>
          <cell r="HG166"/>
          <cell r="HH166"/>
          <cell r="HI166"/>
          <cell r="HJ166"/>
          <cell r="HK166"/>
          <cell r="HL166"/>
          <cell r="HM166"/>
          <cell r="HN166"/>
          <cell r="HO166"/>
          <cell r="HP166"/>
          <cell r="HQ166"/>
          <cell r="HR166"/>
          <cell r="HS166"/>
          <cell r="HT166"/>
          <cell r="HU166"/>
          <cell r="HV166"/>
          <cell r="HW166"/>
          <cell r="HX166"/>
          <cell r="HY166"/>
          <cell r="HZ166"/>
          <cell r="IA166"/>
          <cell r="IB166"/>
          <cell r="IC166"/>
          <cell r="ID166"/>
          <cell r="IE166"/>
          <cell r="IF166"/>
          <cell r="IG166"/>
          <cell r="IH166"/>
          <cell r="II166"/>
          <cell r="IJ166"/>
          <cell r="IK166"/>
          <cell r="IL166"/>
          <cell r="IM166"/>
          <cell r="IN166"/>
          <cell r="IO166"/>
          <cell r="IP166"/>
          <cell r="IQ166"/>
          <cell r="IR166"/>
          <cell r="IS166"/>
          <cell r="IT166"/>
          <cell r="IU166"/>
          <cell r="IV166"/>
          <cell r="IW166"/>
          <cell r="IX166"/>
          <cell r="IY166"/>
          <cell r="IZ166"/>
          <cell r="JA166"/>
          <cell r="JB166"/>
          <cell r="JC166"/>
          <cell r="JD166"/>
          <cell r="JE166"/>
          <cell r="JF166"/>
          <cell r="JG166"/>
          <cell r="JH166"/>
          <cell r="JI166"/>
          <cell r="JJ166"/>
          <cell r="JK166"/>
          <cell r="JL166"/>
          <cell r="JM166"/>
          <cell r="JN166"/>
          <cell r="JO166"/>
          <cell r="JP166"/>
          <cell r="JQ166"/>
          <cell r="JR166"/>
          <cell r="JS166"/>
          <cell r="JT166"/>
          <cell r="JU166"/>
          <cell r="JV166"/>
          <cell r="JW166"/>
          <cell r="JX166"/>
          <cell r="JY166"/>
          <cell r="JZ166"/>
          <cell r="KA166"/>
          <cell r="KB166"/>
          <cell r="KC166"/>
          <cell r="KD166"/>
          <cell r="KE166"/>
          <cell r="KF166"/>
          <cell r="KG166"/>
          <cell r="KH166"/>
          <cell r="KI166"/>
          <cell r="KJ166"/>
          <cell r="KK166"/>
          <cell r="KL166"/>
          <cell r="KM166"/>
          <cell r="KN166"/>
          <cell r="KO166"/>
          <cell r="KP166"/>
          <cell r="KQ166"/>
          <cell r="KR166"/>
          <cell r="KS166"/>
          <cell r="KT166"/>
          <cell r="KU166"/>
          <cell r="KV166"/>
          <cell r="KW166"/>
          <cell r="KX166"/>
          <cell r="KY166"/>
          <cell r="KZ166"/>
          <cell r="LA166"/>
          <cell r="LB166"/>
          <cell r="LC166"/>
          <cell r="LD166"/>
          <cell r="LE166"/>
          <cell r="LF166"/>
          <cell r="LG166"/>
          <cell r="LH166"/>
          <cell r="LI166"/>
        </row>
        <row r="167">
          <cell r="D167">
            <v>4417</v>
          </cell>
          <cell r="E167" t="str">
            <v>Izdaci za zalihe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L167"/>
          <cell r="EM167"/>
          <cell r="EN167"/>
          <cell r="EO167"/>
          <cell r="EP167"/>
          <cell r="EQ167"/>
          <cell r="ER167"/>
          <cell r="ES167"/>
          <cell r="ET167"/>
          <cell r="EU167"/>
          <cell r="EV167"/>
          <cell r="EW167"/>
          <cell r="EX167"/>
          <cell r="EY167"/>
          <cell r="EZ167"/>
          <cell r="FA167"/>
          <cell r="FB167"/>
          <cell r="FC167"/>
          <cell r="FD167"/>
          <cell r="FE167"/>
          <cell r="FF167"/>
          <cell r="FG167"/>
          <cell r="FH167"/>
          <cell r="FI167"/>
          <cell r="FJ167"/>
          <cell r="FK167"/>
          <cell r="FL167"/>
          <cell r="FM167"/>
          <cell r="FN167"/>
          <cell r="FO167"/>
          <cell r="FP167"/>
          <cell r="FQ167"/>
          <cell r="FR167"/>
          <cell r="FS167"/>
          <cell r="FT167"/>
          <cell r="FU167"/>
          <cell r="FV167"/>
          <cell r="FW167"/>
          <cell r="FX167"/>
          <cell r="FY167"/>
          <cell r="FZ167"/>
          <cell r="GA167"/>
          <cell r="GB167"/>
          <cell r="GC167"/>
          <cell r="GD167"/>
          <cell r="GE167"/>
          <cell r="GF167"/>
          <cell r="GG167"/>
          <cell r="GH167"/>
          <cell r="GI167"/>
          <cell r="GJ167"/>
          <cell r="GK167"/>
          <cell r="GL167"/>
          <cell r="GM167"/>
          <cell r="GN167"/>
          <cell r="GO167"/>
          <cell r="GP167"/>
          <cell r="GQ167"/>
          <cell r="GR167"/>
          <cell r="GS167"/>
          <cell r="GT167"/>
          <cell r="GU167"/>
          <cell r="GV167"/>
          <cell r="GW167"/>
          <cell r="GX167"/>
          <cell r="GY167"/>
          <cell r="GZ167"/>
          <cell r="HA167"/>
          <cell r="HB167"/>
          <cell r="HC167"/>
          <cell r="HD167"/>
          <cell r="HE167"/>
          <cell r="HF167"/>
          <cell r="HG167"/>
          <cell r="HH167"/>
          <cell r="HI167"/>
          <cell r="HJ167"/>
          <cell r="HK167"/>
          <cell r="HL167"/>
          <cell r="HM167"/>
          <cell r="HN167"/>
          <cell r="HO167"/>
          <cell r="HP167"/>
          <cell r="HQ167"/>
          <cell r="HR167"/>
          <cell r="HS167"/>
          <cell r="HT167"/>
          <cell r="HU167"/>
          <cell r="HV167"/>
          <cell r="HW167"/>
          <cell r="HX167"/>
          <cell r="HY167"/>
          <cell r="HZ167"/>
          <cell r="IA167"/>
          <cell r="IB167"/>
          <cell r="IC167"/>
          <cell r="ID167"/>
          <cell r="IE167"/>
          <cell r="IF167"/>
          <cell r="IG167"/>
          <cell r="IH167"/>
          <cell r="II167"/>
          <cell r="IJ167"/>
          <cell r="IK167"/>
          <cell r="IL167"/>
          <cell r="IM167"/>
          <cell r="IN167"/>
          <cell r="IO167"/>
          <cell r="IP167"/>
          <cell r="IQ167"/>
          <cell r="IR167"/>
          <cell r="IS167"/>
          <cell r="IT167"/>
          <cell r="IU167"/>
          <cell r="IV167"/>
          <cell r="IW167"/>
          <cell r="IX167"/>
          <cell r="IY167"/>
          <cell r="IZ167"/>
          <cell r="JA167"/>
          <cell r="JB167"/>
          <cell r="JC167"/>
          <cell r="JD167"/>
          <cell r="JE167"/>
          <cell r="JF167"/>
          <cell r="JG167"/>
          <cell r="JH167"/>
          <cell r="JI167"/>
          <cell r="JJ167"/>
          <cell r="JK167"/>
          <cell r="JL167"/>
          <cell r="JM167"/>
          <cell r="JN167"/>
          <cell r="JO167"/>
          <cell r="JP167"/>
          <cell r="JQ167"/>
          <cell r="JR167"/>
          <cell r="JS167"/>
          <cell r="JT167"/>
          <cell r="JU167"/>
          <cell r="JV167"/>
          <cell r="JW167"/>
          <cell r="JX167"/>
          <cell r="JY167"/>
          <cell r="JZ167"/>
          <cell r="KA167"/>
          <cell r="KB167"/>
          <cell r="KC167"/>
          <cell r="KD167"/>
          <cell r="KE167"/>
          <cell r="KF167"/>
          <cell r="KG167"/>
          <cell r="KH167"/>
          <cell r="KI167"/>
          <cell r="KJ167"/>
          <cell r="KK167"/>
          <cell r="KL167"/>
          <cell r="KM167"/>
          <cell r="KN167"/>
          <cell r="KO167"/>
          <cell r="KP167"/>
          <cell r="KQ167"/>
          <cell r="KR167"/>
          <cell r="KS167"/>
          <cell r="KT167"/>
          <cell r="KU167"/>
          <cell r="KV167"/>
          <cell r="KW167"/>
          <cell r="KX167"/>
          <cell r="KY167"/>
          <cell r="KZ167"/>
          <cell r="LA167"/>
          <cell r="LB167"/>
          <cell r="LC167"/>
          <cell r="LD167"/>
          <cell r="LE167"/>
          <cell r="LF167"/>
          <cell r="LG167"/>
          <cell r="LH167"/>
          <cell r="LI167"/>
        </row>
        <row r="168">
          <cell r="D168">
            <v>4418</v>
          </cell>
          <cell r="E168" t="str">
            <v>Izdaci za kupovinu hartija od vrijednosti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L168"/>
          <cell r="EM168"/>
          <cell r="EN168"/>
          <cell r="EO168"/>
          <cell r="EP168"/>
          <cell r="EQ168"/>
          <cell r="ER168"/>
          <cell r="ES168"/>
          <cell r="ET168"/>
          <cell r="EU168"/>
          <cell r="EV168"/>
          <cell r="EW168"/>
          <cell r="EX168"/>
          <cell r="EY168"/>
          <cell r="EZ168"/>
          <cell r="FA168"/>
          <cell r="FB168"/>
          <cell r="FC168"/>
          <cell r="FD168"/>
          <cell r="FE168"/>
          <cell r="FF168"/>
          <cell r="FG168"/>
          <cell r="FH168"/>
          <cell r="FI168"/>
          <cell r="FJ168"/>
          <cell r="FK168"/>
          <cell r="FL168"/>
          <cell r="FM168"/>
          <cell r="FN168"/>
          <cell r="FO168"/>
          <cell r="FP168"/>
          <cell r="FQ168"/>
          <cell r="FR168"/>
          <cell r="FS168"/>
          <cell r="FT168"/>
          <cell r="FU168"/>
          <cell r="FV168"/>
          <cell r="FW168"/>
          <cell r="FX168"/>
          <cell r="FY168"/>
          <cell r="FZ168"/>
          <cell r="GA168"/>
          <cell r="GB168"/>
          <cell r="GC168"/>
          <cell r="GD168"/>
          <cell r="GE168"/>
          <cell r="GF168"/>
          <cell r="GG168"/>
          <cell r="GH168"/>
          <cell r="GI168"/>
          <cell r="GJ168"/>
          <cell r="GK168"/>
          <cell r="GL168"/>
          <cell r="GM168"/>
          <cell r="GN168"/>
          <cell r="GO168"/>
          <cell r="GP168"/>
          <cell r="GQ168"/>
          <cell r="GR168"/>
          <cell r="GS168"/>
          <cell r="GT168"/>
          <cell r="GU168"/>
          <cell r="GV168"/>
          <cell r="GW168"/>
          <cell r="GX168"/>
          <cell r="GY168"/>
          <cell r="GZ168"/>
          <cell r="HA168"/>
          <cell r="HB168"/>
          <cell r="HC168"/>
          <cell r="HD168"/>
          <cell r="HE168"/>
          <cell r="HF168"/>
          <cell r="HG168"/>
          <cell r="HH168"/>
          <cell r="HI168"/>
          <cell r="HJ168"/>
          <cell r="HK168"/>
          <cell r="HL168"/>
          <cell r="HM168"/>
          <cell r="HN168"/>
          <cell r="HO168"/>
          <cell r="HP168"/>
          <cell r="HQ168"/>
          <cell r="HR168"/>
          <cell r="HS168"/>
          <cell r="HT168"/>
          <cell r="HU168"/>
          <cell r="HV168"/>
          <cell r="HW168"/>
          <cell r="HX168"/>
          <cell r="HY168"/>
          <cell r="HZ168"/>
          <cell r="IA168"/>
          <cell r="IB168"/>
          <cell r="IC168"/>
          <cell r="ID168"/>
          <cell r="IE168"/>
          <cell r="IF168"/>
          <cell r="IG168"/>
          <cell r="IH168"/>
          <cell r="II168"/>
          <cell r="IJ168"/>
          <cell r="IK168"/>
          <cell r="IL168"/>
          <cell r="IM168"/>
          <cell r="IN168"/>
          <cell r="IO168"/>
          <cell r="IP168"/>
          <cell r="IQ168"/>
          <cell r="IR168"/>
          <cell r="IS168"/>
          <cell r="IT168"/>
          <cell r="IU168"/>
          <cell r="IV168"/>
          <cell r="IW168"/>
          <cell r="IX168"/>
          <cell r="IY168"/>
          <cell r="IZ168"/>
          <cell r="JA168"/>
          <cell r="JB168"/>
          <cell r="JC168"/>
          <cell r="JD168"/>
          <cell r="JE168"/>
          <cell r="JF168"/>
          <cell r="JG168"/>
          <cell r="JH168"/>
          <cell r="JI168"/>
          <cell r="JJ168"/>
          <cell r="JK168"/>
          <cell r="JL168"/>
          <cell r="JM168"/>
          <cell r="JN168"/>
          <cell r="JO168"/>
          <cell r="JP168"/>
          <cell r="JQ168"/>
          <cell r="JR168"/>
          <cell r="JS168"/>
          <cell r="JT168"/>
          <cell r="JU168"/>
          <cell r="JV168"/>
          <cell r="JW168"/>
          <cell r="JX168"/>
          <cell r="JY168"/>
          <cell r="JZ168"/>
          <cell r="KA168"/>
          <cell r="KB168"/>
          <cell r="KC168"/>
          <cell r="KD168"/>
          <cell r="KE168"/>
          <cell r="KF168"/>
          <cell r="KG168"/>
          <cell r="KH168"/>
          <cell r="KI168"/>
          <cell r="KJ168"/>
          <cell r="KK168"/>
          <cell r="KL168"/>
          <cell r="KM168"/>
          <cell r="KN168"/>
          <cell r="KO168"/>
          <cell r="KP168"/>
          <cell r="KQ168"/>
          <cell r="KR168"/>
          <cell r="KS168"/>
          <cell r="KT168"/>
          <cell r="KU168"/>
          <cell r="KV168"/>
          <cell r="KW168"/>
          <cell r="KX168"/>
          <cell r="KY168"/>
          <cell r="KZ168"/>
          <cell r="LA168"/>
          <cell r="LB168"/>
          <cell r="LC168"/>
          <cell r="LD168"/>
          <cell r="LE168"/>
          <cell r="LF168"/>
          <cell r="LG168"/>
          <cell r="LH168"/>
          <cell r="LI168"/>
        </row>
        <row r="169">
          <cell r="D169">
            <v>4419</v>
          </cell>
          <cell r="E169" t="str">
            <v>Ostali kapitalni izdaci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/>
          <cell r="EB169"/>
          <cell r="EC169"/>
          <cell r="ED169"/>
          <cell r="EE169"/>
          <cell r="EF169"/>
          <cell r="EG169"/>
          <cell r="EH169"/>
          <cell r="EI169"/>
          <cell r="EJ169"/>
          <cell r="EK169"/>
          <cell r="EL169"/>
          <cell r="EM169"/>
          <cell r="EN169"/>
          <cell r="EO169"/>
          <cell r="EP169"/>
          <cell r="EQ169"/>
          <cell r="ER169"/>
          <cell r="ES169"/>
          <cell r="ET169"/>
          <cell r="EU169"/>
          <cell r="EV169"/>
          <cell r="EW169"/>
          <cell r="EX169"/>
          <cell r="EY169"/>
          <cell r="EZ169"/>
          <cell r="FA169"/>
          <cell r="FB169"/>
          <cell r="FC169"/>
          <cell r="FD169"/>
          <cell r="FE169"/>
          <cell r="FF169"/>
          <cell r="FG169"/>
          <cell r="FH169"/>
          <cell r="FI169"/>
          <cell r="FJ169"/>
          <cell r="FK169"/>
          <cell r="FL169"/>
          <cell r="FM169"/>
          <cell r="FN169"/>
          <cell r="FO169"/>
          <cell r="FP169"/>
          <cell r="FQ169"/>
          <cell r="FR169"/>
          <cell r="FS169"/>
          <cell r="FT169"/>
          <cell r="FU169"/>
          <cell r="FV169"/>
          <cell r="FW169"/>
          <cell r="FX169"/>
          <cell r="FY169"/>
          <cell r="FZ169"/>
          <cell r="GA169"/>
          <cell r="GB169"/>
          <cell r="GC169"/>
          <cell r="GD169"/>
          <cell r="GE169"/>
          <cell r="GF169"/>
          <cell r="GG169"/>
          <cell r="GH169"/>
          <cell r="GI169"/>
          <cell r="GJ169"/>
          <cell r="GK169"/>
          <cell r="GL169"/>
          <cell r="GM169"/>
          <cell r="GN169"/>
          <cell r="GO169"/>
          <cell r="GP169"/>
          <cell r="GQ169"/>
          <cell r="GR169"/>
          <cell r="GS169"/>
          <cell r="GT169"/>
          <cell r="GU169"/>
          <cell r="GV169"/>
          <cell r="GW169"/>
          <cell r="GX169"/>
          <cell r="GY169"/>
          <cell r="GZ169"/>
          <cell r="HA169"/>
          <cell r="HB169"/>
          <cell r="HC169"/>
          <cell r="HD169"/>
          <cell r="HE169"/>
          <cell r="HF169"/>
          <cell r="HG169"/>
          <cell r="HH169"/>
          <cell r="HI169"/>
          <cell r="HJ169"/>
          <cell r="HK169"/>
          <cell r="HL169"/>
          <cell r="HM169"/>
          <cell r="HN169"/>
          <cell r="HO169"/>
          <cell r="HP169"/>
          <cell r="HQ169"/>
          <cell r="HR169"/>
          <cell r="HS169"/>
          <cell r="HT169"/>
          <cell r="HU169"/>
          <cell r="HV169"/>
          <cell r="HW169"/>
          <cell r="HX169"/>
          <cell r="HY169"/>
          <cell r="HZ169"/>
          <cell r="IA169"/>
          <cell r="IB169"/>
          <cell r="IC169"/>
          <cell r="ID169"/>
          <cell r="IE169"/>
          <cell r="IF169"/>
          <cell r="IG169"/>
          <cell r="IH169"/>
          <cell r="II169"/>
          <cell r="IJ169"/>
          <cell r="IK169"/>
          <cell r="IL169"/>
          <cell r="IM169"/>
          <cell r="IN169"/>
          <cell r="IO169"/>
          <cell r="IP169"/>
          <cell r="IQ169"/>
          <cell r="IR169"/>
          <cell r="IS169"/>
          <cell r="IT169"/>
          <cell r="IU169"/>
          <cell r="IV169"/>
          <cell r="IW169"/>
          <cell r="IX169"/>
          <cell r="IY169"/>
          <cell r="IZ169"/>
          <cell r="JA169"/>
          <cell r="JB169"/>
          <cell r="JC169"/>
          <cell r="JD169"/>
          <cell r="JE169"/>
          <cell r="JF169"/>
          <cell r="JG169"/>
          <cell r="JH169"/>
          <cell r="JI169"/>
          <cell r="JJ169"/>
          <cell r="JK169"/>
          <cell r="JL169"/>
          <cell r="JM169"/>
          <cell r="JN169"/>
          <cell r="JO169"/>
          <cell r="JP169"/>
          <cell r="JQ169"/>
          <cell r="JR169"/>
          <cell r="JS169"/>
          <cell r="JT169"/>
          <cell r="JU169"/>
          <cell r="JV169"/>
          <cell r="JW169"/>
          <cell r="JX169"/>
          <cell r="JY169"/>
          <cell r="JZ169"/>
          <cell r="KA169"/>
          <cell r="KB169"/>
          <cell r="KC169"/>
          <cell r="KD169"/>
          <cell r="KE169"/>
          <cell r="KF169"/>
          <cell r="KG169"/>
          <cell r="KH169"/>
          <cell r="KI169"/>
          <cell r="KJ169"/>
          <cell r="KK169"/>
          <cell r="KL169"/>
          <cell r="KM169"/>
          <cell r="KN169"/>
          <cell r="KO169"/>
          <cell r="KP169"/>
          <cell r="KQ169"/>
          <cell r="KR169"/>
          <cell r="KS169"/>
          <cell r="KT169"/>
          <cell r="KU169"/>
          <cell r="KV169"/>
          <cell r="KW169"/>
          <cell r="KX169"/>
          <cell r="KY169"/>
          <cell r="KZ169"/>
          <cell r="LA169"/>
          <cell r="LB169"/>
          <cell r="LC169"/>
          <cell r="LD169"/>
          <cell r="LE169"/>
          <cell r="LF169"/>
          <cell r="LG169"/>
          <cell r="LH169"/>
          <cell r="LI169"/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/>
          <cell r="ET170"/>
          <cell r="EU170"/>
          <cell r="EV170"/>
          <cell r="EW170"/>
          <cell r="EX170"/>
          <cell r="EY170"/>
          <cell r="EZ170"/>
          <cell r="FA170"/>
          <cell r="FB170"/>
          <cell r="FC170"/>
          <cell r="FD170"/>
          <cell r="FE170"/>
          <cell r="FF170"/>
          <cell r="FG170"/>
          <cell r="FH170"/>
          <cell r="FI170"/>
          <cell r="FJ170"/>
          <cell r="FK170"/>
          <cell r="FL170"/>
          <cell r="FM170"/>
          <cell r="FN170"/>
          <cell r="FO170"/>
          <cell r="FP170"/>
          <cell r="FQ170"/>
          <cell r="FR170"/>
          <cell r="FS170"/>
          <cell r="FT170"/>
          <cell r="FU170"/>
          <cell r="FV170"/>
          <cell r="FW170"/>
          <cell r="FX170"/>
          <cell r="FY170"/>
          <cell r="FZ170"/>
          <cell r="GA170"/>
          <cell r="GB170"/>
          <cell r="GC170"/>
          <cell r="GD170"/>
          <cell r="GE170"/>
          <cell r="GF170"/>
          <cell r="GG170"/>
          <cell r="GH170"/>
          <cell r="GI170"/>
          <cell r="GJ170"/>
          <cell r="GK170"/>
          <cell r="GL170"/>
          <cell r="GM170"/>
          <cell r="GN170"/>
          <cell r="GO170"/>
          <cell r="GP170"/>
          <cell r="GQ170"/>
          <cell r="GR170"/>
          <cell r="GS170"/>
          <cell r="GT170"/>
          <cell r="GU170"/>
          <cell r="GV170"/>
          <cell r="GW170"/>
          <cell r="GX170"/>
          <cell r="GY170"/>
          <cell r="GZ170"/>
          <cell r="HA170"/>
          <cell r="HB170"/>
          <cell r="HC170"/>
          <cell r="HD170"/>
          <cell r="HE170"/>
          <cell r="HF170"/>
          <cell r="HG170"/>
          <cell r="HH170"/>
          <cell r="HI170"/>
          <cell r="HJ170"/>
          <cell r="HK170"/>
          <cell r="HL170"/>
          <cell r="HM170"/>
          <cell r="HN170"/>
          <cell r="HO170"/>
          <cell r="HP170"/>
          <cell r="HQ170"/>
          <cell r="HR170"/>
          <cell r="HS170"/>
          <cell r="HT170"/>
          <cell r="HU170"/>
          <cell r="HV170"/>
          <cell r="HW170"/>
          <cell r="HX170"/>
          <cell r="HY170"/>
          <cell r="HZ170"/>
          <cell r="IA170"/>
          <cell r="IB170"/>
          <cell r="IC170"/>
          <cell r="ID170"/>
          <cell r="IE170"/>
          <cell r="IF170"/>
          <cell r="IG170"/>
          <cell r="IH170"/>
          <cell r="II170"/>
          <cell r="IJ170"/>
          <cell r="IK170"/>
          <cell r="IL170"/>
          <cell r="IM170"/>
          <cell r="IN170"/>
          <cell r="IO170"/>
          <cell r="IP170"/>
          <cell r="IQ170"/>
          <cell r="IR170"/>
          <cell r="IS170"/>
          <cell r="IT170"/>
          <cell r="IU170"/>
          <cell r="IV170"/>
          <cell r="IW170"/>
          <cell r="IX170"/>
          <cell r="IY170"/>
          <cell r="IZ170"/>
          <cell r="JA170"/>
          <cell r="JB170"/>
          <cell r="JC170"/>
          <cell r="JD170"/>
          <cell r="JE170"/>
          <cell r="JF170"/>
          <cell r="JG170"/>
          <cell r="JH170"/>
          <cell r="JI170"/>
          <cell r="JJ170"/>
          <cell r="JK170"/>
          <cell r="JL170"/>
          <cell r="JM170"/>
          <cell r="JN170"/>
          <cell r="JO170"/>
          <cell r="JP170"/>
          <cell r="JQ170"/>
          <cell r="JR170"/>
          <cell r="JS170"/>
          <cell r="JT170"/>
          <cell r="JU170"/>
          <cell r="JV170"/>
          <cell r="JW170"/>
          <cell r="JX170"/>
          <cell r="JY170"/>
          <cell r="JZ170"/>
          <cell r="KA170"/>
          <cell r="KB170"/>
          <cell r="KC170"/>
          <cell r="KD170"/>
          <cell r="KE170"/>
          <cell r="KF170"/>
          <cell r="KG170"/>
          <cell r="KH170"/>
          <cell r="KI170"/>
          <cell r="KJ170"/>
          <cell r="KK170"/>
          <cell r="KL170"/>
          <cell r="KM170"/>
          <cell r="KN170"/>
          <cell r="KO170"/>
          <cell r="KP170"/>
          <cell r="KQ170"/>
          <cell r="KR170"/>
          <cell r="KS170"/>
          <cell r="KT170"/>
          <cell r="KU170"/>
          <cell r="KV170"/>
          <cell r="KW170"/>
          <cell r="KX170"/>
          <cell r="KY170"/>
          <cell r="KZ170"/>
          <cell r="LA170"/>
          <cell r="LB170"/>
          <cell r="LC170"/>
          <cell r="LD170"/>
          <cell r="LE170"/>
          <cell r="LF170"/>
          <cell r="LG170"/>
          <cell r="LH170"/>
          <cell r="LI170"/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/>
          <cell r="EU171"/>
          <cell r="EV171"/>
          <cell r="EW171"/>
          <cell r="EX171"/>
          <cell r="EY171"/>
          <cell r="EZ171"/>
          <cell r="FA171"/>
          <cell r="FB171"/>
          <cell r="FC171"/>
          <cell r="FD171"/>
          <cell r="FE171"/>
          <cell r="FF171"/>
          <cell r="FG171"/>
          <cell r="FH171"/>
          <cell r="FI171"/>
          <cell r="FJ171"/>
          <cell r="FK171"/>
          <cell r="FL171"/>
          <cell r="FM171"/>
          <cell r="FN171"/>
          <cell r="FO171"/>
          <cell r="FP171"/>
          <cell r="FQ171"/>
          <cell r="FR171"/>
          <cell r="FS171"/>
          <cell r="FT171"/>
          <cell r="FU171"/>
          <cell r="FV171"/>
          <cell r="FW171"/>
          <cell r="FX171"/>
          <cell r="FY171"/>
          <cell r="FZ171"/>
          <cell r="GA171"/>
          <cell r="GB171"/>
          <cell r="GC171"/>
          <cell r="GD171"/>
          <cell r="GE171"/>
          <cell r="GF171"/>
          <cell r="GG171"/>
          <cell r="GH171"/>
          <cell r="GI171"/>
          <cell r="GJ171"/>
          <cell r="GK171"/>
          <cell r="GL171"/>
          <cell r="GM171"/>
          <cell r="GN171"/>
          <cell r="GO171"/>
          <cell r="GP171"/>
          <cell r="GQ171"/>
          <cell r="GR171"/>
          <cell r="GS171"/>
          <cell r="GT171"/>
          <cell r="GU171"/>
          <cell r="GV171"/>
          <cell r="GW171"/>
          <cell r="GX171"/>
          <cell r="GY171"/>
          <cell r="GZ171"/>
          <cell r="HA171"/>
          <cell r="HB171"/>
          <cell r="HC171"/>
          <cell r="HD171"/>
          <cell r="HE171"/>
          <cell r="HF171"/>
          <cell r="HG171"/>
          <cell r="HH171"/>
          <cell r="HI171"/>
          <cell r="HJ171"/>
          <cell r="HK171"/>
          <cell r="HL171"/>
          <cell r="HM171"/>
          <cell r="HN171"/>
          <cell r="HO171"/>
          <cell r="HP171"/>
          <cell r="HQ171"/>
          <cell r="HR171"/>
          <cell r="HS171"/>
          <cell r="HT171"/>
          <cell r="HU171"/>
          <cell r="HV171"/>
          <cell r="HW171"/>
          <cell r="HX171"/>
          <cell r="HY171"/>
          <cell r="HZ171"/>
          <cell r="IA171"/>
          <cell r="IB171"/>
          <cell r="IC171"/>
          <cell r="ID171"/>
          <cell r="IE171"/>
          <cell r="IF171"/>
          <cell r="IG171"/>
          <cell r="IH171"/>
          <cell r="II171"/>
          <cell r="IJ171"/>
          <cell r="IK171"/>
          <cell r="IL171"/>
          <cell r="IM171"/>
          <cell r="IN171"/>
          <cell r="IO171"/>
          <cell r="IP171"/>
          <cell r="IQ171"/>
          <cell r="IR171"/>
          <cell r="IS171"/>
          <cell r="IT171"/>
          <cell r="IU171"/>
          <cell r="IV171"/>
          <cell r="IW171"/>
          <cell r="IX171"/>
          <cell r="IY171"/>
          <cell r="IZ171"/>
          <cell r="JA171"/>
          <cell r="JB171"/>
          <cell r="JC171"/>
          <cell r="JD171"/>
          <cell r="JE171"/>
          <cell r="JF171"/>
          <cell r="JG171"/>
          <cell r="JH171"/>
          <cell r="JI171"/>
          <cell r="JJ171"/>
          <cell r="JK171"/>
          <cell r="JL171"/>
          <cell r="JM171"/>
          <cell r="JN171"/>
          <cell r="JO171"/>
          <cell r="JP171"/>
          <cell r="JQ171"/>
          <cell r="JR171"/>
          <cell r="JS171"/>
          <cell r="JT171"/>
          <cell r="JU171"/>
          <cell r="JV171"/>
          <cell r="JW171"/>
          <cell r="JX171"/>
          <cell r="JY171"/>
          <cell r="JZ171"/>
          <cell r="KA171"/>
          <cell r="KB171"/>
          <cell r="KC171"/>
          <cell r="KD171"/>
          <cell r="KE171"/>
          <cell r="KF171"/>
          <cell r="KG171"/>
          <cell r="KH171"/>
          <cell r="KI171"/>
          <cell r="KJ171"/>
          <cell r="KK171"/>
          <cell r="KL171"/>
          <cell r="KM171"/>
          <cell r="KN171"/>
          <cell r="KO171"/>
          <cell r="KP171"/>
          <cell r="KQ171"/>
          <cell r="KR171"/>
          <cell r="KS171"/>
          <cell r="KT171"/>
          <cell r="KU171"/>
          <cell r="KV171"/>
          <cell r="KW171"/>
          <cell r="KX171"/>
          <cell r="KY171"/>
          <cell r="KZ171"/>
          <cell r="LA171"/>
          <cell r="LB171"/>
          <cell r="LC171"/>
          <cell r="LD171"/>
          <cell r="LE171"/>
          <cell r="LF171"/>
          <cell r="LG171"/>
          <cell r="LH171"/>
          <cell r="LI171"/>
        </row>
        <row r="172">
          <cell r="D172">
            <v>4511</v>
          </cell>
          <cell r="E172" t="str">
            <v>Pozajmice i krediti nefinansijskim institucijama</v>
          </cell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L172"/>
          <cell r="EM172"/>
          <cell r="EN172"/>
          <cell r="EO172"/>
          <cell r="EP172"/>
          <cell r="EQ172"/>
          <cell r="ER172"/>
          <cell r="ES172"/>
          <cell r="ET172"/>
          <cell r="EU172"/>
          <cell r="EV172"/>
          <cell r="EW172"/>
          <cell r="EX172"/>
          <cell r="EY172"/>
          <cell r="EZ172"/>
          <cell r="FA172"/>
          <cell r="FB172"/>
          <cell r="FC172"/>
          <cell r="FD172"/>
          <cell r="FE172"/>
          <cell r="FF172"/>
          <cell r="FG172"/>
          <cell r="FH172"/>
          <cell r="FI172"/>
          <cell r="FJ172"/>
          <cell r="FK172"/>
          <cell r="FL172"/>
          <cell r="FM172"/>
          <cell r="FN172"/>
          <cell r="FO172"/>
          <cell r="FP172"/>
          <cell r="FQ172"/>
          <cell r="FR172"/>
          <cell r="FS172"/>
          <cell r="FT172"/>
          <cell r="FU172"/>
          <cell r="FV172"/>
          <cell r="FW172"/>
          <cell r="FX172"/>
          <cell r="FY172"/>
          <cell r="FZ172"/>
          <cell r="GA172"/>
          <cell r="GB172"/>
          <cell r="GC172"/>
          <cell r="GD172"/>
          <cell r="GE172"/>
          <cell r="GF172"/>
          <cell r="GG172"/>
          <cell r="GH172"/>
          <cell r="GI172"/>
          <cell r="GJ172"/>
          <cell r="GK172"/>
          <cell r="GL172"/>
          <cell r="GM172"/>
          <cell r="GN172"/>
          <cell r="GO172"/>
          <cell r="GP172"/>
          <cell r="GQ172"/>
          <cell r="GR172"/>
          <cell r="GS172"/>
          <cell r="GT172"/>
          <cell r="GU172"/>
          <cell r="GV172"/>
          <cell r="GW172"/>
          <cell r="GX172"/>
          <cell r="GY172"/>
          <cell r="GZ172"/>
          <cell r="HA172"/>
          <cell r="HB172"/>
          <cell r="HC172"/>
          <cell r="HD172"/>
          <cell r="HE172"/>
          <cell r="HF172"/>
          <cell r="HG172"/>
          <cell r="HH172"/>
          <cell r="HI172"/>
          <cell r="HJ172"/>
          <cell r="HK172"/>
          <cell r="HL172"/>
          <cell r="HM172"/>
          <cell r="HN172"/>
          <cell r="HO172"/>
          <cell r="HP172"/>
          <cell r="HQ172"/>
          <cell r="HR172"/>
          <cell r="HS172"/>
          <cell r="HT172"/>
          <cell r="HU172"/>
          <cell r="HV172"/>
          <cell r="HW172"/>
          <cell r="HX172"/>
          <cell r="HY172"/>
          <cell r="HZ172"/>
          <cell r="IA172"/>
          <cell r="IB172"/>
          <cell r="IC172"/>
          <cell r="ID172"/>
          <cell r="IE172"/>
          <cell r="IF172"/>
          <cell r="IG172"/>
          <cell r="IH172"/>
          <cell r="II172"/>
          <cell r="IJ172"/>
          <cell r="IK172"/>
          <cell r="IL172"/>
          <cell r="IM172"/>
          <cell r="IN172"/>
          <cell r="IO172"/>
          <cell r="IP172"/>
          <cell r="IQ172"/>
          <cell r="IR172"/>
          <cell r="IS172"/>
          <cell r="IT172"/>
          <cell r="IU172"/>
          <cell r="IV172"/>
          <cell r="IW172"/>
          <cell r="IX172"/>
          <cell r="IY172"/>
          <cell r="IZ172"/>
          <cell r="JA172"/>
          <cell r="JB172"/>
          <cell r="JC172"/>
          <cell r="JD172"/>
          <cell r="JE172"/>
          <cell r="JF172"/>
          <cell r="JG172"/>
          <cell r="JH172"/>
          <cell r="JI172"/>
          <cell r="JJ172"/>
          <cell r="JK172"/>
          <cell r="JL172"/>
          <cell r="JM172"/>
          <cell r="JN172"/>
          <cell r="JO172"/>
          <cell r="JP172"/>
          <cell r="JQ172"/>
          <cell r="JR172"/>
          <cell r="JS172"/>
          <cell r="JT172"/>
          <cell r="JU172"/>
          <cell r="JV172"/>
          <cell r="JW172"/>
          <cell r="JX172"/>
          <cell r="JY172"/>
          <cell r="JZ172"/>
          <cell r="KA172"/>
          <cell r="KB172"/>
          <cell r="KC172"/>
          <cell r="KD172"/>
          <cell r="KE172"/>
          <cell r="KF172"/>
          <cell r="KG172"/>
          <cell r="KH172"/>
          <cell r="KI172"/>
          <cell r="KJ172"/>
          <cell r="KK172"/>
          <cell r="KL172"/>
          <cell r="KM172"/>
          <cell r="KN172"/>
          <cell r="KO172"/>
          <cell r="KP172"/>
          <cell r="KQ172"/>
          <cell r="KR172"/>
          <cell r="KS172"/>
          <cell r="KT172"/>
          <cell r="KU172"/>
          <cell r="KV172"/>
          <cell r="KW172"/>
          <cell r="KX172"/>
          <cell r="KY172"/>
          <cell r="KZ172"/>
          <cell r="LA172"/>
          <cell r="LB172"/>
          <cell r="LC172"/>
          <cell r="LD172"/>
          <cell r="LE172"/>
          <cell r="LF172"/>
          <cell r="LG172"/>
          <cell r="LH172"/>
          <cell r="LI172"/>
        </row>
        <row r="173">
          <cell r="D173">
            <v>4512</v>
          </cell>
          <cell r="E173" t="str">
            <v>Pozajmice i krediti finansijskim institucijama</v>
          </cell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L173"/>
          <cell r="EM173"/>
          <cell r="EN173"/>
          <cell r="EO173"/>
          <cell r="EP173"/>
          <cell r="EQ173"/>
          <cell r="ER173"/>
          <cell r="ES173"/>
          <cell r="ET173"/>
          <cell r="EU173"/>
          <cell r="EV173"/>
          <cell r="EW173"/>
          <cell r="EX173"/>
          <cell r="EY173"/>
          <cell r="EZ173"/>
          <cell r="FA173"/>
          <cell r="FB173"/>
          <cell r="FC173"/>
          <cell r="FD173"/>
          <cell r="FE173"/>
          <cell r="FF173"/>
          <cell r="FG173"/>
          <cell r="FH173"/>
          <cell r="FI173"/>
          <cell r="FJ173"/>
          <cell r="FK173"/>
          <cell r="FL173"/>
          <cell r="FM173"/>
          <cell r="FN173"/>
          <cell r="FO173"/>
          <cell r="FP173"/>
          <cell r="FQ173"/>
          <cell r="FR173"/>
          <cell r="FS173"/>
          <cell r="FT173"/>
          <cell r="FU173"/>
          <cell r="FV173"/>
          <cell r="FW173"/>
          <cell r="FX173"/>
          <cell r="FY173"/>
          <cell r="FZ173"/>
          <cell r="GA173"/>
          <cell r="GB173"/>
          <cell r="GC173"/>
          <cell r="GD173"/>
          <cell r="GE173"/>
          <cell r="GF173"/>
          <cell r="GG173"/>
          <cell r="GH173"/>
          <cell r="GI173"/>
          <cell r="GJ173"/>
          <cell r="GK173"/>
          <cell r="GL173"/>
          <cell r="GM173"/>
          <cell r="GN173"/>
          <cell r="GO173"/>
          <cell r="GP173"/>
          <cell r="GQ173"/>
          <cell r="GR173"/>
          <cell r="GS173"/>
          <cell r="GT173"/>
          <cell r="GU173"/>
          <cell r="GV173"/>
          <cell r="GW173"/>
          <cell r="GX173"/>
          <cell r="GY173"/>
          <cell r="GZ173"/>
          <cell r="HA173"/>
          <cell r="HB173"/>
          <cell r="HC173"/>
          <cell r="HD173"/>
          <cell r="HE173"/>
          <cell r="HF173"/>
          <cell r="HG173"/>
          <cell r="HH173"/>
          <cell r="HI173"/>
          <cell r="HJ173"/>
          <cell r="HK173"/>
          <cell r="HL173"/>
          <cell r="HM173"/>
          <cell r="HN173"/>
          <cell r="HO173"/>
          <cell r="HP173"/>
          <cell r="HQ173"/>
          <cell r="HR173"/>
          <cell r="HS173"/>
          <cell r="HT173"/>
          <cell r="HU173"/>
          <cell r="HV173"/>
          <cell r="HW173"/>
          <cell r="HX173"/>
          <cell r="HY173"/>
          <cell r="HZ173"/>
          <cell r="IA173"/>
          <cell r="IB173"/>
          <cell r="IC173"/>
          <cell r="ID173"/>
          <cell r="IE173"/>
          <cell r="IF173"/>
          <cell r="IG173"/>
          <cell r="IH173"/>
          <cell r="II173"/>
          <cell r="IJ173"/>
          <cell r="IK173"/>
          <cell r="IL173"/>
          <cell r="IM173"/>
          <cell r="IN173"/>
          <cell r="IO173"/>
          <cell r="IP173"/>
          <cell r="IQ173"/>
          <cell r="IR173"/>
          <cell r="IS173"/>
          <cell r="IT173"/>
          <cell r="IU173"/>
          <cell r="IV173"/>
          <cell r="IW173"/>
          <cell r="IX173"/>
          <cell r="IY173"/>
          <cell r="IZ173"/>
          <cell r="JA173"/>
          <cell r="JB173"/>
          <cell r="JC173"/>
          <cell r="JD173"/>
          <cell r="JE173"/>
          <cell r="JF173"/>
          <cell r="JG173"/>
          <cell r="JH173"/>
          <cell r="JI173"/>
          <cell r="JJ173"/>
          <cell r="JK173"/>
          <cell r="JL173"/>
          <cell r="JM173"/>
          <cell r="JN173"/>
          <cell r="JO173"/>
          <cell r="JP173"/>
          <cell r="JQ173"/>
          <cell r="JR173"/>
          <cell r="JS173"/>
          <cell r="JT173"/>
          <cell r="JU173"/>
          <cell r="JV173"/>
          <cell r="JW173"/>
          <cell r="JX173"/>
          <cell r="JY173"/>
          <cell r="JZ173"/>
          <cell r="KA173"/>
          <cell r="KB173"/>
          <cell r="KC173"/>
          <cell r="KD173"/>
          <cell r="KE173"/>
          <cell r="KF173"/>
          <cell r="KG173"/>
          <cell r="KH173"/>
          <cell r="KI173"/>
          <cell r="KJ173"/>
          <cell r="KK173"/>
          <cell r="KL173"/>
          <cell r="KM173"/>
          <cell r="KN173"/>
          <cell r="KO173"/>
          <cell r="KP173"/>
          <cell r="KQ173"/>
          <cell r="KR173"/>
          <cell r="KS173"/>
          <cell r="KT173"/>
          <cell r="KU173"/>
          <cell r="KV173"/>
          <cell r="KW173"/>
          <cell r="KX173"/>
          <cell r="KY173"/>
          <cell r="KZ173"/>
          <cell r="LA173"/>
          <cell r="LB173"/>
          <cell r="LC173"/>
          <cell r="LD173"/>
          <cell r="LE173"/>
          <cell r="LF173"/>
          <cell r="LG173"/>
          <cell r="LH173"/>
          <cell r="LI173"/>
        </row>
        <row r="174">
          <cell r="D174">
            <v>4513</v>
          </cell>
          <cell r="E174" t="str">
            <v>Pozajmice i krediti pojedincima</v>
          </cell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L174"/>
          <cell r="EM174"/>
          <cell r="EN174"/>
          <cell r="EO174"/>
          <cell r="EP174"/>
          <cell r="EQ174"/>
          <cell r="ER174"/>
          <cell r="ES174"/>
          <cell r="ET174"/>
          <cell r="EU174"/>
          <cell r="EV174"/>
          <cell r="EW174"/>
          <cell r="EX174"/>
          <cell r="EY174"/>
          <cell r="EZ174"/>
          <cell r="FA174"/>
          <cell r="FB174"/>
          <cell r="FC174"/>
          <cell r="FD174"/>
          <cell r="FE174"/>
          <cell r="FF174"/>
          <cell r="FG174"/>
          <cell r="FH174"/>
          <cell r="FI174"/>
          <cell r="FJ174"/>
          <cell r="FK174"/>
          <cell r="FL174"/>
          <cell r="FM174"/>
          <cell r="FN174"/>
          <cell r="FO174"/>
          <cell r="FP174"/>
          <cell r="FQ174"/>
          <cell r="FR174"/>
          <cell r="FS174"/>
          <cell r="FT174"/>
          <cell r="FU174"/>
          <cell r="FV174"/>
          <cell r="FW174"/>
          <cell r="FX174"/>
          <cell r="FY174"/>
          <cell r="FZ174"/>
          <cell r="GA174"/>
          <cell r="GB174"/>
          <cell r="GC174"/>
          <cell r="GD174"/>
          <cell r="GE174"/>
          <cell r="GF174"/>
          <cell r="GG174"/>
          <cell r="GH174"/>
          <cell r="GI174"/>
          <cell r="GJ174"/>
          <cell r="GK174"/>
          <cell r="GL174"/>
          <cell r="GM174"/>
          <cell r="GN174"/>
          <cell r="GO174"/>
          <cell r="GP174"/>
          <cell r="GQ174"/>
          <cell r="GR174"/>
          <cell r="GS174"/>
          <cell r="GT174"/>
          <cell r="GU174"/>
          <cell r="GV174"/>
          <cell r="GW174"/>
          <cell r="GX174"/>
          <cell r="GY174"/>
          <cell r="GZ174"/>
          <cell r="HA174"/>
          <cell r="HB174"/>
          <cell r="HC174"/>
          <cell r="HD174"/>
          <cell r="HE174"/>
          <cell r="HF174"/>
          <cell r="HG174"/>
          <cell r="HH174"/>
          <cell r="HI174"/>
          <cell r="HJ174"/>
          <cell r="HK174"/>
          <cell r="HL174"/>
          <cell r="HM174"/>
          <cell r="HN174"/>
          <cell r="HO174"/>
          <cell r="HP174"/>
          <cell r="HQ174"/>
          <cell r="HR174"/>
          <cell r="HS174"/>
          <cell r="HT174"/>
          <cell r="HU174"/>
          <cell r="HV174"/>
          <cell r="HW174"/>
          <cell r="HX174"/>
          <cell r="HY174"/>
          <cell r="HZ174"/>
          <cell r="IA174"/>
          <cell r="IB174"/>
          <cell r="IC174"/>
          <cell r="ID174"/>
          <cell r="IE174"/>
          <cell r="IF174"/>
          <cell r="IG174"/>
          <cell r="IH174"/>
          <cell r="II174"/>
          <cell r="IJ174"/>
          <cell r="IK174"/>
          <cell r="IL174"/>
          <cell r="IM174"/>
          <cell r="IN174"/>
          <cell r="IO174"/>
          <cell r="IP174"/>
          <cell r="IQ174"/>
          <cell r="IR174"/>
          <cell r="IS174"/>
          <cell r="IT174"/>
          <cell r="IU174"/>
          <cell r="IV174"/>
          <cell r="IW174"/>
          <cell r="IX174"/>
          <cell r="IY174"/>
          <cell r="IZ174"/>
          <cell r="JA174"/>
          <cell r="JB174"/>
          <cell r="JC174"/>
          <cell r="JD174"/>
          <cell r="JE174"/>
          <cell r="JF174"/>
          <cell r="JG174"/>
          <cell r="JH174"/>
          <cell r="JI174"/>
          <cell r="JJ174"/>
          <cell r="JK174"/>
          <cell r="JL174"/>
          <cell r="JM174"/>
          <cell r="JN174"/>
          <cell r="JO174"/>
          <cell r="JP174"/>
          <cell r="JQ174"/>
          <cell r="JR174"/>
          <cell r="JS174"/>
          <cell r="JT174"/>
          <cell r="JU174"/>
          <cell r="JV174"/>
          <cell r="JW174"/>
          <cell r="JX174"/>
          <cell r="JY174"/>
          <cell r="JZ174"/>
          <cell r="KA174"/>
          <cell r="KB174"/>
          <cell r="KC174"/>
          <cell r="KD174"/>
          <cell r="KE174"/>
          <cell r="KF174"/>
          <cell r="KG174"/>
          <cell r="KH174"/>
          <cell r="KI174"/>
          <cell r="KJ174"/>
          <cell r="KK174"/>
          <cell r="KL174"/>
          <cell r="KM174"/>
          <cell r="KN174"/>
          <cell r="KO174"/>
          <cell r="KP174"/>
          <cell r="KQ174"/>
          <cell r="KR174"/>
          <cell r="KS174"/>
          <cell r="KT174"/>
          <cell r="KU174"/>
          <cell r="KV174"/>
          <cell r="KW174"/>
          <cell r="KX174"/>
          <cell r="KY174"/>
          <cell r="KZ174"/>
          <cell r="LA174"/>
          <cell r="LB174"/>
          <cell r="LC174"/>
          <cell r="LD174"/>
          <cell r="LE174"/>
          <cell r="LF174"/>
          <cell r="LG174"/>
          <cell r="LH174"/>
          <cell r="LI174"/>
        </row>
        <row r="175">
          <cell r="D175">
            <v>4514</v>
          </cell>
          <cell r="E175" t="str">
            <v>Pozajmice i krediti vanbudžetskim fondovima i opštinama</v>
          </cell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L175"/>
          <cell r="EM175"/>
          <cell r="EN175"/>
          <cell r="EO175"/>
          <cell r="EP175"/>
          <cell r="EQ175"/>
          <cell r="ER175"/>
          <cell r="ES175"/>
          <cell r="ET175"/>
          <cell r="EU175"/>
          <cell r="EV175"/>
          <cell r="EW175"/>
          <cell r="EX175"/>
          <cell r="EY175"/>
          <cell r="EZ175"/>
          <cell r="FA175"/>
          <cell r="FB175"/>
          <cell r="FC175"/>
          <cell r="FD175"/>
          <cell r="FE175"/>
          <cell r="FF175"/>
          <cell r="FG175"/>
          <cell r="FH175"/>
          <cell r="FI175"/>
          <cell r="FJ175"/>
          <cell r="FK175"/>
          <cell r="FL175"/>
          <cell r="FM175"/>
          <cell r="FN175"/>
          <cell r="FO175"/>
          <cell r="FP175"/>
          <cell r="FQ175"/>
          <cell r="FR175"/>
          <cell r="FS175"/>
          <cell r="FT175"/>
          <cell r="FU175"/>
          <cell r="FV175"/>
          <cell r="FW175"/>
          <cell r="FX175"/>
          <cell r="FY175"/>
          <cell r="FZ175"/>
          <cell r="GA175"/>
          <cell r="GB175"/>
          <cell r="GC175"/>
          <cell r="GD175"/>
          <cell r="GE175"/>
          <cell r="GF175"/>
          <cell r="GG175"/>
          <cell r="GH175"/>
          <cell r="GI175"/>
          <cell r="GJ175"/>
          <cell r="GK175"/>
          <cell r="GL175"/>
          <cell r="GM175"/>
          <cell r="GN175"/>
          <cell r="GO175"/>
          <cell r="GP175"/>
          <cell r="GQ175"/>
          <cell r="GR175"/>
          <cell r="GS175"/>
          <cell r="GT175"/>
          <cell r="GU175"/>
          <cell r="GV175"/>
          <cell r="GW175"/>
          <cell r="GX175"/>
          <cell r="GY175"/>
          <cell r="GZ175"/>
          <cell r="HA175"/>
          <cell r="HB175"/>
          <cell r="HC175"/>
          <cell r="HD175"/>
          <cell r="HE175"/>
          <cell r="HF175"/>
          <cell r="HG175"/>
          <cell r="HH175"/>
          <cell r="HI175"/>
          <cell r="HJ175"/>
          <cell r="HK175"/>
          <cell r="HL175"/>
          <cell r="HM175"/>
          <cell r="HN175"/>
          <cell r="HO175"/>
          <cell r="HP175"/>
          <cell r="HQ175"/>
          <cell r="HR175"/>
          <cell r="HS175"/>
          <cell r="HT175"/>
          <cell r="HU175"/>
          <cell r="HV175"/>
          <cell r="HW175"/>
          <cell r="HX175"/>
          <cell r="HY175"/>
          <cell r="HZ175"/>
          <cell r="IA175"/>
          <cell r="IB175"/>
          <cell r="IC175"/>
          <cell r="ID175"/>
          <cell r="IE175"/>
          <cell r="IF175"/>
          <cell r="IG175"/>
          <cell r="IH175"/>
          <cell r="II175"/>
          <cell r="IJ175"/>
          <cell r="IK175"/>
          <cell r="IL175"/>
          <cell r="IM175"/>
          <cell r="IN175"/>
          <cell r="IO175"/>
          <cell r="IP175"/>
          <cell r="IQ175"/>
          <cell r="IR175"/>
          <cell r="IS175"/>
          <cell r="IT175"/>
          <cell r="IU175"/>
          <cell r="IV175"/>
          <cell r="IW175"/>
          <cell r="IX175"/>
          <cell r="IY175"/>
          <cell r="IZ175"/>
          <cell r="JA175"/>
          <cell r="JB175"/>
          <cell r="JC175"/>
          <cell r="JD175"/>
          <cell r="JE175"/>
          <cell r="JF175"/>
          <cell r="JG175"/>
          <cell r="JH175"/>
          <cell r="JI175"/>
          <cell r="JJ175"/>
          <cell r="JK175"/>
          <cell r="JL175"/>
          <cell r="JM175"/>
          <cell r="JN175"/>
          <cell r="JO175"/>
          <cell r="JP175"/>
          <cell r="JQ175"/>
          <cell r="JR175"/>
          <cell r="JS175"/>
          <cell r="JT175"/>
          <cell r="JU175"/>
          <cell r="JV175"/>
          <cell r="JW175"/>
          <cell r="JX175"/>
          <cell r="JY175"/>
          <cell r="JZ175"/>
          <cell r="KA175"/>
          <cell r="KB175"/>
          <cell r="KC175"/>
          <cell r="KD175"/>
          <cell r="KE175"/>
          <cell r="KF175"/>
          <cell r="KG175"/>
          <cell r="KH175"/>
          <cell r="KI175"/>
          <cell r="KJ175"/>
          <cell r="KK175"/>
          <cell r="KL175"/>
          <cell r="KM175"/>
          <cell r="KN175"/>
          <cell r="KO175"/>
          <cell r="KP175"/>
          <cell r="KQ175"/>
          <cell r="KR175"/>
          <cell r="KS175"/>
          <cell r="KT175"/>
          <cell r="KU175"/>
          <cell r="KV175"/>
          <cell r="KW175"/>
          <cell r="KX175"/>
          <cell r="KY175"/>
          <cell r="KZ175"/>
          <cell r="LA175"/>
          <cell r="LB175"/>
          <cell r="LC175"/>
          <cell r="LD175"/>
          <cell r="LE175"/>
          <cell r="LF175"/>
          <cell r="LG175"/>
          <cell r="LH175"/>
          <cell r="LI175"/>
        </row>
        <row r="176">
          <cell r="D176">
            <v>4515</v>
          </cell>
          <cell r="E176" t="str">
            <v>Ostale pozajmice i krediti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L176"/>
          <cell r="EM176"/>
          <cell r="EN176"/>
          <cell r="EO176"/>
          <cell r="EP176"/>
          <cell r="EQ176"/>
          <cell r="ER176"/>
          <cell r="ES176"/>
          <cell r="ET176"/>
          <cell r="EU176"/>
          <cell r="EV176"/>
          <cell r="EW176"/>
          <cell r="EX176"/>
          <cell r="EY176"/>
          <cell r="EZ176"/>
          <cell r="FA176"/>
          <cell r="FB176"/>
          <cell r="FC176"/>
          <cell r="FD176"/>
          <cell r="FE176"/>
          <cell r="FF176"/>
          <cell r="FG176"/>
          <cell r="FH176"/>
          <cell r="FI176"/>
          <cell r="FJ176"/>
          <cell r="FK176"/>
          <cell r="FL176"/>
          <cell r="FM176"/>
          <cell r="FN176"/>
          <cell r="FO176"/>
          <cell r="FP176"/>
          <cell r="FQ176"/>
          <cell r="FR176"/>
          <cell r="FS176"/>
          <cell r="FT176"/>
          <cell r="FU176"/>
          <cell r="FV176"/>
          <cell r="FW176"/>
          <cell r="FX176"/>
          <cell r="FY176"/>
          <cell r="FZ176"/>
          <cell r="GA176"/>
          <cell r="GB176"/>
          <cell r="GC176"/>
          <cell r="GD176"/>
          <cell r="GE176"/>
          <cell r="GF176"/>
          <cell r="GG176"/>
          <cell r="GH176"/>
          <cell r="GI176"/>
          <cell r="GJ176"/>
          <cell r="GK176"/>
          <cell r="GL176"/>
          <cell r="GM176"/>
          <cell r="GN176"/>
          <cell r="GO176"/>
          <cell r="GP176"/>
          <cell r="GQ176"/>
          <cell r="GR176"/>
          <cell r="GS176"/>
          <cell r="GT176"/>
          <cell r="GU176"/>
          <cell r="GV176"/>
          <cell r="GW176"/>
          <cell r="GX176"/>
          <cell r="GY176"/>
          <cell r="GZ176"/>
          <cell r="HA176"/>
          <cell r="HB176"/>
          <cell r="HC176"/>
          <cell r="HD176"/>
          <cell r="HE176"/>
          <cell r="HF176"/>
          <cell r="HG176"/>
          <cell r="HH176"/>
          <cell r="HI176"/>
          <cell r="HJ176"/>
          <cell r="HK176"/>
          <cell r="HL176"/>
          <cell r="HM176"/>
          <cell r="HN176"/>
          <cell r="HO176"/>
          <cell r="HP176"/>
          <cell r="HQ176"/>
          <cell r="HR176"/>
          <cell r="HS176"/>
          <cell r="HT176"/>
          <cell r="HU176"/>
          <cell r="HV176"/>
          <cell r="HW176"/>
          <cell r="HX176"/>
          <cell r="HY176"/>
          <cell r="HZ176"/>
          <cell r="IA176"/>
          <cell r="IB176"/>
          <cell r="IC176"/>
          <cell r="ID176"/>
          <cell r="IE176"/>
          <cell r="IF176"/>
          <cell r="IG176"/>
          <cell r="IH176"/>
          <cell r="II176"/>
          <cell r="IJ176"/>
          <cell r="IK176"/>
          <cell r="IL176"/>
          <cell r="IM176"/>
          <cell r="IN176"/>
          <cell r="IO176"/>
          <cell r="IP176"/>
          <cell r="IQ176"/>
          <cell r="IR176"/>
          <cell r="IS176"/>
          <cell r="IT176"/>
          <cell r="IU176"/>
          <cell r="IV176"/>
          <cell r="IW176"/>
          <cell r="IX176"/>
          <cell r="IY176"/>
          <cell r="IZ176"/>
          <cell r="JA176"/>
          <cell r="JB176"/>
          <cell r="JC176"/>
          <cell r="JD176"/>
          <cell r="JE176"/>
          <cell r="JF176"/>
          <cell r="JG176"/>
          <cell r="JH176"/>
          <cell r="JI176"/>
          <cell r="JJ176"/>
          <cell r="JK176"/>
          <cell r="JL176"/>
          <cell r="JM176"/>
          <cell r="JN176"/>
          <cell r="JO176"/>
          <cell r="JP176"/>
          <cell r="JQ176"/>
          <cell r="JR176"/>
          <cell r="JS176"/>
          <cell r="JT176"/>
          <cell r="JU176"/>
          <cell r="JV176"/>
          <cell r="JW176"/>
          <cell r="JX176"/>
          <cell r="JY176"/>
          <cell r="JZ176"/>
          <cell r="KA176"/>
          <cell r="KB176"/>
          <cell r="KC176"/>
          <cell r="KD176"/>
          <cell r="KE176"/>
          <cell r="KF176"/>
          <cell r="KG176"/>
          <cell r="KH176"/>
          <cell r="KI176"/>
          <cell r="KJ176"/>
          <cell r="KK176"/>
          <cell r="KL176"/>
          <cell r="KM176"/>
          <cell r="KN176"/>
          <cell r="KO176"/>
          <cell r="KP176"/>
          <cell r="KQ176"/>
          <cell r="KR176"/>
          <cell r="KS176"/>
          <cell r="KT176"/>
          <cell r="KU176"/>
          <cell r="KV176"/>
          <cell r="KW176"/>
          <cell r="KX176"/>
          <cell r="KY176"/>
          <cell r="KZ176"/>
          <cell r="LA176"/>
          <cell r="LB176"/>
          <cell r="LC176"/>
          <cell r="LD176"/>
          <cell r="LE176"/>
          <cell r="LF176"/>
          <cell r="LG176"/>
          <cell r="LH176"/>
          <cell r="LI176"/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/>
          <cell r="EB177"/>
          <cell r="EC177">
            <v>30149651.920000002</v>
          </cell>
          <cell r="ED177"/>
          <cell r="EE177"/>
          <cell r="EF177"/>
          <cell r="EG177"/>
          <cell r="EH177"/>
          <cell r="EI177"/>
          <cell r="EJ177"/>
          <cell r="EK177"/>
          <cell r="EL177"/>
          <cell r="EM177"/>
          <cell r="EN177"/>
          <cell r="EO177"/>
          <cell r="EP177"/>
          <cell r="EQ177"/>
          <cell r="ER177"/>
          <cell r="ES177"/>
          <cell r="ET177"/>
          <cell r="EU177"/>
          <cell r="EV177"/>
          <cell r="EW177"/>
          <cell r="EX177"/>
          <cell r="EY177"/>
          <cell r="EZ177"/>
          <cell r="FA177"/>
          <cell r="FB177"/>
          <cell r="FC177"/>
          <cell r="FD177"/>
          <cell r="FE177"/>
          <cell r="FF177"/>
          <cell r="FG177"/>
          <cell r="FH177"/>
          <cell r="FI177"/>
          <cell r="FJ177"/>
          <cell r="FK177"/>
          <cell r="FL177"/>
          <cell r="FM177"/>
          <cell r="FN177"/>
          <cell r="FO177"/>
          <cell r="FP177"/>
          <cell r="FQ177"/>
          <cell r="FR177"/>
          <cell r="FS177"/>
          <cell r="FT177"/>
          <cell r="FU177"/>
          <cell r="FV177"/>
          <cell r="FW177"/>
          <cell r="FX177"/>
          <cell r="FY177"/>
          <cell r="FZ177"/>
          <cell r="GA177"/>
          <cell r="GB177"/>
          <cell r="GC177"/>
          <cell r="GD177"/>
          <cell r="GE177"/>
          <cell r="GF177"/>
          <cell r="GG177"/>
          <cell r="GH177"/>
          <cell r="GI177"/>
          <cell r="GJ177"/>
          <cell r="GK177"/>
          <cell r="GL177"/>
          <cell r="GM177"/>
          <cell r="GN177"/>
          <cell r="GO177"/>
          <cell r="GP177"/>
          <cell r="GQ177"/>
          <cell r="GR177"/>
          <cell r="GS177"/>
          <cell r="GT177"/>
          <cell r="GU177"/>
          <cell r="GV177"/>
          <cell r="GW177"/>
          <cell r="GX177"/>
          <cell r="GY177"/>
          <cell r="GZ177"/>
          <cell r="HA177"/>
          <cell r="HB177"/>
          <cell r="HC177"/>
          <cell r="HD177"/>
          <cell r="HE177"/>
          <cell r="HF177"/>
          <cell r="HG177"/>
          <cell r="HH177"/>
          <cell r="HI177"/>
          <cell r="HJ177"/>
          <cell r="HK177"/>
          <cell r="HL177"/>
          <cell r="HM177"/>
          <cell r="HN177"/>
          <cell r="HO177"/>
          <cell r="HP177"/>
          <cell r="HQ177"/>
          <cell r="HR177"/>
          <cell r="HS177"/>
          <cell r="HT177"/>
          <cell r="HU177"/>
          <cell r="HV177"/>
          <cell r="HW177"/>
          <cell r="HX177"/>
          <cell r="HY177"/>
          <cell r="HZ177"/>
          <cell r="IA177"/>
          <cell r="IB177"/>
          <cell r="IC177"/>
          <cell r="ID177"/>
          <cell r="IE177"/>
          <cell r="IF177"/>
          <cell r="IG177"/>
          <cell r="IH177"/>
          <cell r="II177"/>
          <cell r="IJ177"/>
          <cell r="IK177"/>
          <cell r="IL177"/>
          <cell r="IM177"/>
          <cell r="IN177"/>
          <cell r="IO177"/>
          <cell r="IP177"/>
          <cell r="IQ177"/>
          <cell r="IR177"/>
          <cell r="IS177"/>
          <cell r="IT177"/>
          <cell r="IU177"/>
          <cell r="IV177"/>
          <cell r="IW177"/>
          <cell r="IX177"/>
          <cell r="IY177"/>
          <cell r="IZ177"/>
          <cell r="JA177"/>
          <cell r="JB177"/>
          <cell r="JC177"/>
          <cell r="JD177"/>
          <cell r="JE177"/>
          <cell r="JF177"/>
          <cell r="JG177"/>
          <cell r="JH177"/>
          <cell r="JI177"/>
          <cell r="JJ177"/>
          <cell r="JK177"/>
          <cell r="JL177"/>
          <cell r="JM177"/>
          <cell r="JN177"/>
          <cell r="JO177"/>
          <cell r="JP177"/>
          <cell r="JQ177"/>
          <cell r="JR177"/>
          <cell r="JS177"/>
          <cell r="JT177"/>
          <cell r="JU177"/>
          <cell r="JV177"/>
          <cell r="JW177"/>
          <cell r="JX177"/>
          <cell r="JY177"/>
          <cell r="JZ177"/>
          <cell r="KA177"/>
          <cell r="KB177"/>
          <cell r="KC177"/>
          <cell r="KD177"/>
          <cell r="KE177"/>
          <cell r="KF177"/>
          <cell r="KG177"/>
          <cell r="KH177"/>
          <cell r="KI177"/>
          <cell r="KJ177"/>
          <cell r="KK177"/>
          <cell r="KL177"/>
          <cell r="KM177"/>
          <cell r="KN177"/>
          <cell r="KO177"/>
          <cell r="KP177"/>
          <cell r="KQ177"/>
          <cell r="KR177"/>
          <cell r="KS177"/>
          <cell r="KT177"/>
          <cell r="KU177"/>
          <cell r="KV177"/>
          <cell r="KW177"/>
          <cell r="KX177"/>
          <cell r="KY177"/>
          <cell r="KZ177"/>
          <cell r="LA177"/>
          <cell r="LB177"/>
          <cell r="LC177"/>
          <cell r="LD177"/>
          <cell r="LE177"/>
          <cell r="LF177"/>
          <cell r="LG177"/>
          <cell r="LH177"/>
          <cell r="LI177"/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/>
          <cell r="EB178"/>
          <cell r="EC178">
            <v>26917709.039999999</v>
          </cell>
          <cell r="ED178"/>
          <cell r="EE178"/>
          <cell r="EF178"/>
          <cell r="EG178"/>
          <cell r="EH178"/>
          <cell r="EI178"/>
          <cell r="EJ178"/>
          <cell r="EK178"/>
          <cell r="EL178"/>
          <cell r="EM178"/>
          <cell r="EO178"/>
          <cell r="EP178"/>
          <cell r="EQ178"/>
          <cell r="ER178"/>
          <cell r="ES178"/>
          <cell r="ET178"/>
          <cell r="EU178"/>
          <cell r="EV178"/>
          <cell r="EW178"/>
          <cell r="EX178"/>
          <cell r="EY178"/>
          <cell r="EZ178"/>
          <cell r="FA178"/>
          <cell r="FB178"/>
          <cell r="FC178"/>
          <cell r="FD178"/>
          <cell r="FE178"/>
          <cell r="FF178"/>
          <cell r="FG178"/>
          <cell r="FH178"/>
          <cell r="FI178"/>
          <cell r="FJ178"/>
          <cell r="FK178"/>
          <cell r="FL178"/>
          <cell r="FM178"/>
          <cell r="FN178"/>
          <cell r="FO178"/>
          <cell r="FP178"/>
          <cell r="FQ178"/>
          <cell r="FR178"/>
          <cell r="FS178"/>
          <cell r="FT178"/>
          <cell r="FU178"/>
          <cell r="FV178"/>
          <cell r="FW178"/>
          <cell r="FX178"/>
          <cell r="FY178"/>
          <cell r="FZ178"/>
          <cell r="GA178"/>
          <cell r="GB178"/>
          <cell r="GC178"/>
          <cell r="GD178"/>
          <cell r="GE178"/>
          <cell r="GF178"/>
          <cell r="GG178"/>
          <cell r="GH178"/>
          <cell r="GI178"/>
          <cell r="GJ178"/>
          <cell r="GK178"/>
          <cell r="GL178"/>
          <cell r="GM178"/>
          <cell r="GN178"/>
          <cell r="GO178"/>
          <cell r="GP178"/>
          <cell r="GQ178"/>
          <cell r="GR178"/>
          <cell r="GS178"/>
          <cell r="GT178"/>
          <cell r="GU178"/>
          <cell r="GV178"/>
          <cell r="GW178"/>
          <cell r="GX178"/>
          <cell r="GY178"/>
          <cell r="GZ178"/>
          <cell r="HA178"/>
          <cell r="HB178"/>
          <cell r="HC178"/>
          <cell r="HD178"/>
          <cell r="HE178"/>
          <cell r="HF178"/>
          <cell r="HG178"/>
          <cell r="HH178"/>
          <cell r="HI178"/>
          <cell r="HJ178"/>
          <cell r="HK178"/>
          <cell r="HL178"/>
          <cell r="HM178"/>
          <cell r="HN178"/>
          <cell r="HO178"/>
          <cell r="HP178"/>
          <cell r="HQ178"/>
          <cell r="HR178"/>
          <cell r="HS178"/>
          <cell r="HT178"/>
          <cell r="HU178"/>
          <cell r="HV178"/>
          <cell r="HW178"/>
          <cell r="HX178"/>
          <cell r="HY178"/>
          <cell r="HZ178"/>
          <cell r="IA178"/>
          <cell r="IB178"/>
          <cell r="IC178"/>
          <cell r="ID178"/>
          <cell r="IE178"/>
          <cell r="IF178"/>
          <cell r="IG178"/>
          <cell r="IH178"/>
          <cell r="II178"/>
          <cell r="IJ178"/>
          <cell r="IK178"/>
          <cell r="IL178"/>
          <cell r="IM178"/>
          <cell r="IN178"/>
          <cell r="IO178"/>
          <cell r="IP178"/>
          <cell r="IQ178"/>
          <cell r="IR178"/>
          <cell r="IS178"/>
          <cell r="IT178"/>
          <cell r="IU178"/>
          <cell r="IV178"/>
          <cell r="IW178"/>
          <cell r="IX178"/>
          <cell r="IY178"/>
          <cell r="IZ178"/>
          <cell r="JA178"/>
          <cell r="JB178"/>
          <cell r="JC178"/>
          <cell r="JD178"/>
          <cell r="JE178"/>
          <cell r="JF178"/>
          <cell r="JG178"/>
          <cell r="JH178"/>
          <cell r="JI178"/>
          <cell r="JJ178"/>
          <cell r="JK178"/>
          <cell r="JL178"/>
          <cell r="JM178"/>
          <cell r="JN178"/>
          <cell r="JO178"/>
          <cell r="JP178"/>
          <cell r="JQ178"/>
          <cell r="JR178"/>
          <cell r="JS178"/>
          <cell r="JT178"/>
          <cell r="JU178"/>
          <cell r="JV178"/>
          <cell r="JW178"/>
          <cell r="JX178"/>
          <cell r="JY178"/>
          <cell r="JZ178"/>
          <cell r="KA178"/>
          <cell r="KB178"/>
          <cell r="KC178"/>
          <cell r="KD178"/>
          <cell r="KE178"/>
          <cell r="KF178"/>
          <cell r="KG178"/>
          <cell r="KH178"/>
          <cell r="KI178"/>
          <cell r="KJ178"/>
          <cell r="KK178"/>
          <cell r="KL178"/>
          <cell r="KM178"/>
          <cell r="KN178"/>
          <cell r="KO178"/>
          <cell r="KP178"/>
          <cell r="KQ178"/>
          <cell r="KR178"/>
          <cell r="KS178"/>
          <cell r="KT178"/>
          <cell r="KU178"/>
          <cell r="KV178"/>
          <cell r="KW178"/>
          <cell r="KX178"/>
          <cell r="KY178"/>
          <cell r="KZ178"/>
          <cell r="LA178"/>
          <cell r="LB178"/>
          <cell r="LC178"/>
          <cell r="LD178"/>
          <cell r="LE178"/>
          <cell r="LF178"/>
          <cell r="LG178"/>
          <cell r="LH178"/>
          <cell r="LI178"/>
        </row>
        <row r="179">
          <cell r="D179">
            <v>4611</v>
          </cell>
          <cell r="E179" t="str">
            <v>Otplata hartija od vrijednosti i kredita rezidentima</v>
          </cell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/>
          <cell r="EU179"/>
          <cell r="EV179"/>
          <cell r="EW179"/>
          <cell r="EX179"/>
          <cell r="EY179"/>
          <cell r="EZ179"/>
          <cell r="FA179"/>
          <cell r="FB179"/>
          <cell r="FC179"/>
          <cell r="FD179"/>
          <cell r="FE179"/>
          <cell r="FF179"/>
          <cell r="FG179"/>
          <cell r="FH179"/>
          <cell r="FI179"/>
          <cell r="FJ179"/>
          <cell r="FK179"/>
          <cell r="FL179"/>
          <cell r="FM179"/>
          <cell r="FN179"/>
          <cell r="FO179"/>
          <cell r="FP179"/>
          <cell r="FQ179"/>
          <cell r="FR179"/>
          <cell r="FS179"/>
          <cell r="FT179"/>
          <cell r="FU179"/>
          <cell r="FV179"/>
          <cell r="FW179"/>
          <cell r="FX179"/>
          <cell r="FY179"/>
          <cell r="FZ179"/>
          <cell r="GA179"/>
          <cell r="GB179"/>
          <cell r="GC179"/>
          <cell r="GD179"/>
          <cell r="GE179"/>
          <cell r="GF179"/>
          <cell r="GG179"/>
          <cell r="GH179"/>
          <cell r="GI179"/>
          <cell r="GJ179"/>
          <cell r="GK179"/>
          <cell r="GL179"/>
          <cell r="GM179"/>
          <cell r="GN179"/>
          <cell r="GO179"/>
          <cell r="GP179"/>
          <cell r="GQ179"/>
          <cell r="GR179"/>
          <cell r="GS179"/>
          <cell r="GT179"/>
          <cell r="GU179"/>
          <cell r="GV179"/>
          <cell r="GW179"/>
          <cell r="GX179"/>
          <cell r="GY179"/>
          <cell r="GZ179"/>
          <cell r="HA179"/>
          <cell r="HB179"/>
          <cell r="HC179"/>
          <cell r="HD179"/>
          <cell r="HE179"/>
          <cell r="HF179"/>
          <cell r="HG179"/>
          <cell r="HH179"/>
          <cell r="HI179"/>
          <cell r="HJ179"/>
          <cell r="HK179"/>
          <cell r="HL179"/>
          <cell r="HM179"/>
          <cell r="HN179"/>
          <cell r="HO179"/>
          <cell r="HP179"/>
          <cell r="HQ179"/>
          <cell r="HR179"/>
          <cell r="HS179"/>
          <cell r="HT179"/>
          <cell r="HU179"/>
          <cell r="HV179"/>
          <cell r="HW179"/>
          <cell r="HX179"/>
          <cell r="HY179"/>
          <cell r="HZ179"/>
          <cell r="IA179"/>
          <cell r="IB179"/>
          <cell r="IC179"/>
          <cell r="ID179"/>
          <cell r="IE179"/>
          <cell r="IF179"/>
          <cell r="IG179"/>
          <cell r="IH179"/>
          <cell r="II179"/>
          <cell r="IJ179"/>
          <cell r="IK179"/>
          <cell r="IL179"/>
          <cell r="IM179"/>
          <cell r="IN179"/>
          <cell r="IO179"/>
          <cell r="IP179"/>
          <cell r="IQ179"/>
          <cell r="IR179"/>
          <cell r="IS179"/>
          <cell r="IT179"/>
          <cell r="IU179"/>
          <cell r="IV179"/>
          <cell r="IW179"/>
          <cell r="IX179"/>
          <cell r="IY179"/>
          <cell r="IZ179"/>
          <cell r="JA179"/>
          <cell r="JB179"/>
          <cell r="JC179"/>
          <cell r="JD179"/>
          <cell r="JE179"/>
          <cell r="JF179"/>
          <cell r="JG179"/>
          <cell r="JH179"/>
          <cell r="JI179"/>
          <cell r="JJ179"/>
          <cell r="JK179"/>
          <cell r="JL179"/>
          <cell r="JM179"/>
          <cell r="JN179"/>
          <cell r="JO179"/>
          <cell r="JP179"/>
          <cell r="JQ179"/>
          <cell r="JR179"/>
          <cell r="JS179"/>
          <cell r="JT179"/>
          <cell r="JU179"/>
          <cell r="JV179"/>
          <cell r="JW179"/>
          <cell r="JX179"/>
          <cell r="JY179"/>
          <cell r="JZ179"/>
          <cell r="KA179"/>
          <cell r="KB179"/>
          <cell r="KC179"/>
          <cell r="KD179"/>
          <cell r="KE179"/>
          <cell r="KF179"/>
          <cell r="KG179"/>
          <cell r="KH179"/>
          <cell r="KI179"/>
          <cell r="KJ179"/>
          <cell r="KK179"/>
          <cell r="KL179"/>
          <cell r="KM179"/>
          <cell r="KN179"/>
          <cell r="KO179"/>
          <cell r="KP179"/>
          <cell r="KQ179"/>
          <cell r="KR179"/>
          <cell r="KS179"/>
          <cell r="KT179"/>
          <cell r="KU179"/>
          <cell r="KV179"/>
          <cell r="KW179"/>
          <cell r="KX179"/>
          <cell r="KY179"/>
          <cell r="KZ179"/>
          <cell r="LA179"/>
          <cell r="LB179"/>
          <cell r="LC179"/>
          <cell r="LD179"/>
          <cell r="LE179"/>
          <cell r="LF179"/>
          <cell r="LG179"/>
          <cell r="LH179"/>
          <cell r="LI179"/>
        </row>
        <row r="180">
          <cell r="D180">
            <v>4612</v>
          </cell>
          <cell r="E180" t="str">
            <v>Otplata hartija od vrijednosti i kredita nerezidentima</v>
          </cell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/>
          <cell r="EU180"/>
          <cell r="EV180"/>
          <cell r="EW180"/>
          <cell r="EX180"/>
          <cell r="EY180"/>
          <cell r="EZ180"/>
          <cell r="FA180"/>
          <cell r="FB180"/>
          <cell r="FC180"/>
          <cell r="FD180"/>
          <cell r="FE180"/>
          <cell r="FF180"/>
          <cell r="FG180"/>
          <cell r="FH180"/>
          <cell r="FI180"/>
          <cell r="FJ180"/>
          <cell r="FK180"/>
          <cell r="FL180"/>
          <cell r="FM180"/>
          <cell r="FN180"/>
          <cell r="FO180"/>
          <cell r="FP180"/>
          <cell r="FQ180"/>
          <cell r="FR180"/>
          <cell r="FS180"/>
          <cell r="FT180"/>
          <cell r="FU180"/>
          <cell r="FV180"/>
          <cell r="FW180"/>
          <cell r="FX180"/>
          <cell r="FY180"/>
          <cell r="FZ180"/>
          <cell r="GA180"/>
          <cell r="GB180"/>
          <cell r="GC180"/>
          <cell r="GD180"/>
          <cell r="GE180"/>
          <cell r="GF180"/>
          <cell r="GG180"/>
          <cell r="GH180"/>
          <cell r="GI180"/>
          <cell r="GJ180"/>
          <cell r="GK180"/>
          <cell r="GL180"/>
          <cell r="GM180"/>
          <cell r="GN180"/>
          <cell r="GO180"/>
          <cell r="GP180"/>
          <cell r="GQ180"/>
          <cell r="GR180"/>
          <cell r="GS180"/>
          <cell r="GT180"/>
          <cell r="GU180"/>
          <cell r="GV180"/>
          <cell r="GW180"/>
          <cell r="GX180"/>
          <cell r="GY180"/>
          <cell r="GZ180"/>
          <cell r="HA180"/>
          <cell r="HB180"/>
          <cell r="HC180"/>
          <cell r="HD180"/>
          <cell r="HE180"/>
          <cell r="HF180"/>
          <cell r="HG180"/>
          <cell r="HH180"/>
          <cell r="HI180"/>
          <cell r="HJ180"/>
          <cell r="HK180"/>
          <cell r="HL180"/>
          <cell r="HM180"/>
          <cell r="HN180"/>
          <cell r="HO180"/>
          <cell r="HP180"/>
          <cell r="HQ180"/>
          <cell r="HR180"/>
          <cell r="HS180"/>
          <cell r="HT180"/>
          <cell r="HU180"/>
          <cell r="HV180"/>
          <cell r="HW180"/>
          <cell r="HX180"/>
          <cell r="HY180"/>
          <cell r="HZ180"/>
          <cell r="IA180"/>
          <cell r="IB180"/>
          <cell r="IC180"/>
          <cell r="ID180"/>
          <cell r="IE180"/>
          <cell r="IF180"/>
          <cell r="IG180"/>
          <cell r="IH180"/>
          <cell r="II180"/>
          <cell r="IJ180"/>
          <cell r="IK180"/>
          <cell r="IL180"/>
          <cell r="IM180"/>
          <cell r="IN180"/>
          <cell r="IO180"/>
          <cell r="IP180"/>
          <cell r="IQ180"/>
          <cell r="IR180"/>
          <cell r="IS180"/>
          <cell r="IT180"/>
          <cell r="IU180"/>
          <cell r="IV180"/>
          <cell r="IW180"/>
          <cell r="IX180"/>
          <cell r="IY180"/>
          <cell r="IZ180"/>
          <cell r="JA180"/>
          <cell r="JB180"/>
          <cell r="JC180"/>
          <cell r="JD180"/>
          <cell r="JE180"/>
          <cell r="JF180"/>
          <cell r="JG180"/>
          <cell r="JH180"/>
          <cell r="JI180"/>
          <cell r="JJ180"/>
          <cell r="JK180"/>
          <cell r="JL180"/>
          <cell r="JM180"/>
          <cell r="JN180"/>
          <cell r="JO180"/>
          <cell r="JP180"/>
          <cell r="JQ180"/>
          <cell r="JR180"/>
          <cell r="JS180"/>
          <cell r="JT180"/>
          <cell r="JU180"/>
          <cell r="JV180"/>
          <cell r="JW180"/>
          <cell r="JX180"/>
          <cell r="JY180"/>
          <cell r="JZ180"/>
          <cell r="KA180"/>
          <cell r="KB180"/>
          <cell r="KC180"/>
          <cell r="KD180"/>
          <cell r="KE180"/>
          <cell r="KF180"/>
          <cell r="KG180"/>
          <cell r="KH180"/>
          <cell r="KI180"/>
          <cell r="KJ180"/>
          <cell r="KK180"/>
          <cell r="KL180"/>
          <cell r="KM180"/>
          <cell r="KN180"/>
          <cell r="KO180"/>
          <cell r="KP180"/>
          <cell r="KQ180"/>
          <cell r="KR180"/>
          <cell r="KS180"/>
          <cell r="KT180"/>
          <cell r="KU180"/>
          <cell r="KV180"/>
          <cell r="KW180"/>
          <cell r="KX180"/>
          <cell r="KY180"/>
          <cell r="KZ180"/>
          <cell r="LA180"/>
          <cell r="LB180"/>
          <cell r="LC180"/>
          <cell r="LD180"/>
          <cell r="LE180"/>
          <cell r="LF180"/>
          <cell r="LG180"/>
          <cell r="LH180"/>
          <cell r="LI180"/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L181"/>
          <cell r="EM181"/>
          <cell r="EO181"/>
          <cell r="EP181"/>
          <cell r="EQ181"/>
          <cell r="ER181"/>
          <cell r="ES181"/>
          <cell r="ET181"/>
          <cell r="EU181"/>
          <cell r="EV181"/>
          <cell r="EW181"/>
          <cell r="EX181"/>
          <cell r="EY181"/>
          <cell r="EZ181"/>
          <cell r="FA181"/>
          <cell r="FB181"/>
          <cell r="FC181"/>
          <cell r="FD181"/>
          <cell r="FE181"/>
          <cell r="FF181"/>
          <cell r="FG181"/>
          <cell r="FH181"/>
          <cell r="FI181"/>
          <cell r="FJ181"/>
          <cell r="FK181"/>
          <cell r="FL181"/>
          <cell r="FM181"/>
          <cell r="FN181"/>
          <cell r="FO181"/>
          <cell r="FP181"/>
          <cell r="FQ181"/>
          <cell r="FR181"/>
          <cell r="FS181"/>
          <cell r="FT181"/>
          <cell r="FU181"/>
          <cell r="FV181"/>
          <cell r="FW181"/>
          <cell r="FX181"/>
          <cell r="FY181"/>
          <cell r="FZ181"/>
          <cell r="GA181"/>
          <cell r="GB181"/>
          <cell r="GC181"/>
          <cell r="GD181"/>
          <cell r="GE181"/>
          <cell r="GF181"/>
          <cell r="GG181"/>
          <cell r="GH181"/>
          <cell r="GI181"/>
          <cell r="GJ181"/>
          <cell r="GK181"/>
          <cell r="GL181"/>
          <cell r="GM181"/>
          <cell r="GN181"/>
          <cell r="GO181"/>
          <cell r="GP181"/>
          <cell r="GQ181"/>
          <cell r="GR181"/>
          <cell r="GS181"/>
          <cell r="GT181"/>
          <cell r="GU181"/>
          <cell r="GV181"/>
          <cell r="GW181"/>
          <cell r="GX181"/>
          <cell r="GY181"/>
          <cell r="GZ181"/>
          <cell r="HA181"/>
          <cell r="HB181"/>
          <cell r="HC181"/>
          <cell r="HD181"/>
          <cell r="HE181"/>
          <cell r="HF181"/>
          <cell r="HG181"/>
          <cell r="HH181"/>
          <cell r="HI181"/>
          <cell r="HJ181"/>
          <cell r="HK181"/>
          <cell r="HL181"/>
          <cell r="HM181"/>
          <cell r="HN181"/>
          <cell r="HO181"/>
          <cell r="HP181"/>
          <cell r="HQ181"/>
          <cell r="HR181"/>
          <cell r="HS181"/>
          <cell r="HT181"/>
          <cell r="HU181"/>
          <cell r="HV181"/>
          <cell r="HW181"/>
          <cell r="HX181"/>
          <cell r="HY181"/>
          <cell r="HZ181"/>
          <cell r="IA181"/>
          <cell r="IB181"/>
          <cell r="IC181"/>
          <cell r="ID181"/>
          <cell r="IE181"/>
          <cell r="IF181"/>
          <cell r="IG181"/>
          <cell r="IH181"/>
          <cell r="II181"/>
          <cell r="IJ181"/>
          <cell r="IK181"/>
          <cell r="IL181"/>
          <cell r="IM181"/>
          <cell r="IN181"/>
          <cell r="IO181"/>
          <cell r="IP181"/>
          <cell r="IQ181"/>
          <cell r="IR181"/>
          <cell r="IS181"/>
          <cell r="IT181"/>
          <cell r="IU181"/>
          <cell r="IV181"/>
          <cell r="IW181"/>
          <cell r="IX181"/>
          <cell r="IY181"/>
          <cell r="IZ181"/>
          <cell r="JA181"/>
          <cell r="JB181"/>
          <cell r="JC181"/>
          <cell r="JD181"/>
          <cell r="JE181"/>
          <cell r="JF181"/>
          <cell r="JG181"/>
          <cell r="JH181"/>
          <cell r="JI181"/>
          <cell r="JJ181"/>
          <cell r="JK181"/>
          <cell r="JL181"/>
          <cell r="JM181"/>
          <cell r="JN181"/>
          <cell r="JO181"/>
          <cell r="JP181"/>
          <cell r="JQ181"/>
          <cell r="JR181"/>
          <cell r="JS181"/>
          <cell r="JT181"/>
          <cell r="JU181"/>
          <cell r="JV181"/>
          <cell r="JW181"/>
          <cell r="JX181"/>
          <cell r="JY181"/>
          <cell r="JZ181"/>
          <cell r="KA181"/>
          <cell r="KB181"/>
          <cell r="KC181"/>
          <cell r="KD181"/>
          <cell r="KE181"/>
          <cell r="KF181"/>
          <cell r="KG181"/>
          <cell r="KH181"/>
          <cell r="KI181"/>
          <cell r="KJ181"/>
          <cell r="KK181"/>
          <cell r="KL181"/>
          <cell r="KM181"/>
          <cell r="KN181"/>
          <cell r="KO181"/>
          <cell r="KP181"/>
          <cell r="KQ181"/>
          <cell r="KR181"/>
          <cell r="KS181"/>
          <cell r="KT181"/>
          <cell r="KU181"/>
          <cell r="KV181"/>
          <cell r="KW181"/>
          <cell r="KX181"/>
          <cell r="KY181"/>
          <cell r="KZ181"/>
          <cell r="LA181"/>
          <cell r="LB181"/>
          <cell r="LC181"/>
          <cell r="LD181"/>
          <cell r="LE181"/>
          <cell r="LF181"/>
          <cell r="LG181"/>
          <cell r="LH181"/>
          <cell r="LI181"/>
        </row>
        <row r="182">
          <cell r="D182">
            <v>4621</v>
          </cell>
          <cell r="E182" t="str">
            <v>Otplata garancija u zemlji</v>
          </cell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L182"/>
          <cell r="EM182"/>
          <cell r="EN182"/>
          <cell r="EO182"/>
          <cell r="EP182"/>
          <cell r="EQ182"/>
          <cell r="ER182"/>
          <cell r="ES182"/>
          <cell r="ET182"/>
          <cell r="EU182"/>
          <cell r="EV182"/>
          <cell r="EW182"/>
          <cell r="EX182"/>
          <cell r="EY182"/>
          <cell r="EZ182"/>
          <cell r="FA182"/>
          <cell r="FB182"/>
          <cell r="FC182"/>
          <cell r="FD182"/>
          <cell r="FE182"/>
          <cell r="FF182"/>
          <cell r="FG182"/>
          <cell r="FH182"/>
          <cell r="FI182"/>
          <cell r="FJ182"/>
          <cell r="FK182"/>
          <cell r="FL182"/>
          <cell r="FM182"/>
          <cell r="FN182"/>
          <cell r="FO182"/>
          <cell r="FP182"/>
          <cell r="FQ182"/>
          <cell r="FR182"/>
          <cell r="FS182"/>
          <cell r="FT182"/>
          <cell r="FU182"/>
          <cell r="FV182"/>
          <cell r="FW182"/>
          <cell r="FX182"/>
          <cell r="FY182"/>
          <cell r="FZ182"/>
          <cell r="GA182"/>
          <cell r="GB182"/>
          <cell r="GC182"/>
          <cell r="GD182"/>
          <cell r="GE182"/>
          <cell r="GF182"/>
          <cell r="GG182"/>
          <cell r="GH182"/>
          <cell r="GI182"/>
          <cell r="GJ182"/>
          <cell r="GK182"/>
          <cell r="GL182"/>
          <cell r="GM182"/>
          <cell r="GN182"/>
          <cell r="GO182"/>
          <cell r="GP182"/>
          <cell r="GQ182"/>
          <cell r="GR182"/>
          <cell r="GS182"/>
          <cell r="GT182"/>
          <cell r="GU182"/>
          <cell r="GV182"/>
          <cell r="GW182"/>
          <cell r="GX182"/>
          <cell r="GY182"/>
          <cell r="GZ182"/>
          <cell r="HA182"/>
          <cell r="HB182"/>
          <cell r="HC182"/>
          <cell r="HD182"/>
          <cell r="HE182"/>
          <cell r="HF182"/>
          <cell r="HG182"/>
          <cell r="HH182"/>
          <cell r="HI182"/>
          <cell r="HJ182"/>
          <cell r="HK182"/>
          <cell r="HL182"/>
          <cell r="HM182"/>
          <cell r="HN182"/>
          <cell r="HO182"/>
          <cell r="HP182"/>
          <cell r="HQ182"/>
          <cell r="HR182"/>
          <cell r="HS182"/>
          <cell r="HT182"/>
          <cell r="HU182"/>
          <cell r="HV182"/>
          <cell r="HW182"/>
          <cell r="HX182"/>
          <cell r="HY182"/>
          <cell r="HZ182"/>
          <cell r="IA182"/>
          <cell r="IB182"/>
          <cell r="IC182"/>
          <cell r="ID182"/>
          <cell r="IE182"/>
          <cell r="IF182"/>
          <cell r="IG182"/>
          <cell r="IH182"/>
          <cell r="II182"/>
          <cell r="IJ182"/>
          <cell r="IK182"/>
          <cell r="IL182"/>
          <cell r="IM182"/>
          <cell r="IN182"/>
          <cell r="IO182"/>
          <cell r="IP182"/>
          <cell r="IQ182"/>
          <cell r="IR182"/>
          <cell r="IS182"/>
          <cell r="IT182"/>
          <cell r="IU182"/>
          <cell r="IV182"/>
          <cell r="IW182"/>
          <cell r="IX182"/>
          <cell r="IY182"/>
          <cell r="IZ182"/>
          <cell r="JA182"/>
          <cell r="JB182"/>
          <cell r="JC182"/>
          <cell r="JD182"/>
          <cell r="JE182"/>
          <cell r="JF182"/>
          <cell r="JG182"/>
          <cell r="JH182"/>
          <cell r="JI182"/>
          <cell r="JJ182"/>
          <cell r="JK182"/>
          <cell r="JL182"/>
          <cell r="JM182"/>
          <cell r="JN182"/>
          <cell r="JO182"/>
          <cell r="JP182"/>
          <cell r="JQ182"/>
          <cell r="JR182"/>
          <cell r="JS182"/>
          <cell r="JT182"/>
          <cell r="JU182"/>
          <cell r="JV182"/>
          <cell r="JW182"/>
          <cell r="JX182"/>
          <cell r="JY182"/>
          <cell r="JZ182"/>
          <cell r="KA182"/>
          <cell r="KB182"/>
          <cell r="KC182"/>
          <cell r="KD182"/>
          <cell r="KE182"/>
          <cell r="KF182"/>
          <cell r="KG182"/>
          <cell r="KH182"/>
          <cell r="KI182"/>
          <cell r="KJ182"/>
          <cell r="KK182"/>
          <cell r="KL182"/>
          <cell r="KM182"/>
          <cell r="KN182"/>
          <cell r="KO182"/>
          <cell r="KP182"/>
          <cell r="KQ182"/>
          <cell r="KR182"/>
          <cell r="KS182"/>
          <cell r="KT182"/>
          <cell r="KU182"/>
          <cell r="KV182"/>
          <cell r="KW182"/>
          <cell r="KX182"/>
          <cell r="KY182"/>
          <cell r="KZ182"/>
          <cell r="LA182"/>
          <cell r="LB182"/>
          <cell r="LC182"/>
          <cell r="LD182"/>
          <cell r="LE182"/>
          <cell r="LF182"/>
          <cell r="LG182"/>
          <cell r="LH182"/>
          <cell r="LI182"/>
        </row>
        <row r="183">
          <cell r="D183">
            <v>4622</v>
          </cell>
          <cell r="E183" t="str">
            <v>Otplata garancija u inostranstvu</v>
          </cell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/>
          <cell r="EB183"/>
          <cell r="EC183"/>
          <cell r="ED183"/>
          <cell r="EE183"/>
          <cell r="EF183"/>
          <cell r="EG183"/>
          <cell r="EH183"/>
          <cell r="EI183"/>
          <cell r="EJ183"/>
          <cell r="EK183"/>
          <cell r="EL183"/>
          <cell r="EM183"/>
          <cell r="EN183"/>
          <cell r="EO183"/>
          <cell r="EP183"/>
          <cell r="EQ183"/>
          <cell r="ER183"/>
          <cell r="ES183"/>
          <cell r="ET183"/>
          <cell r="EU183"/>
          <cell r="EV183"/>
          <cell r="EW183"/>
          <cell r="EX183"/>
          <cell r="EY183"/>
          <cell r="EZ183"/>
          <cell r="FA183"/>
          <cell r="FB183"/>
          <cell r="FC183"/>
          <cell r="FD183"/>
          <cell r="FE183"/>
          <cell r="FF183"/>
          <cell r="FG183"/>
          <cell r="FH183"/>
          <cell r="FI183"/>
          <cell r="FJ183"/>
          <cell r="FK183"/>
          <cell r="FL183"/>
          <cell r="FM183"/>
          <cell r="FN183"/>
          <cell r="FO183"/>
          <cell r="FP183"/>
          <cell r="FQ183"/>
          <cell r="FR183"/>
          <cell r="FS183"/>
          <cell r="FT183"/>
          <cell r="FU183"/>
          <cell r="FV183"/>
          <cell r="FW183"/>
          <cell r="FX183"/>
          <cell r="FY183"/>
          <cell r="FZ183"/>
          <cell r="GA183"/>
          <cell r="GB183"/>
          <cell r="GC183"/>
          <cell r="GD183"/>
          <cell r="GE183"/>
          <cell r="GF183"/>
          <cell r="GG183"/>
          <cell r="GH183"/>
          <cell r="GI183"/>
          <cell r="GJ183"/>
          <cell r="GK183"/>
          <cell r="GL183"/>
          <cell r="GM183"/>
          <cell r="GN183"/>
          <cell r="GO183"/>
          <cell r="GP183"/>
          <cell r="GQ183"/>
          <cell r="GR183"/>
          <cell r="GS183"/>
          <cell r="GT183"/>
          <cell r="GU183"/>
          <cell r="GV183"/>
          <cell r="GW183"/>
          <cell r="GX183"/>
          <cell r="GY183"/>
          <cell r="GZ183"/>
          <cell r="HA183"/>
          <cell r="HB183"/>
          <cell r="HC183"/>
          <cell r="HD183"/>
          <cell r="HE183"/>
          <cell r="HF183"/>
          <cell r="HG183"/>
          <cell r="HH183"/>
          <cell r="HI183"/>
          <cell r="HJ183"/>
          <cell r="HK183"/>
          <cell r="HL183"/>
          <cell r="HM183"/>
          <cell r="HN183"/>
          <cell r="HO183"/>
          <cell r="HP183"/>
          <cell r="HQ183"/>
          <cell r="HR183"/>
          <cell r="HS183"/>
          <cell r="HT183"/>
          <cell r="HU183"/>
          <cell r="HV183"/>
          <cell r="HW183"/>
          <cell r="HX183"/>
          <cell r="HY183"/>
          <cell r="HZ183"/>
          <cell r="IA183"/>
          <cell r="IB183"/>
          <cell r="IC183"/>
          <cell r="ID183"/>
          <cell r="IE183"/>
          <cell r="IF183"/>
          <cell r="IG183"/>
          <cell r="IH183"/>
          <cell r="II183"/>
          <cell r="IJ183"/>
          <cell r="IK183"/>
          <cell r="IL183"/>
          <cell r="IM183"/>
          <cell r="IN183"/>
          <cell r="IO183"/>
          <cell r="IP183"/>
          <cell r="IQ183"/>
          <cell r="IR183"/>
          <cell r="IS183"/>
          <cell r="IT183"/>
          <cell r="IU183"/>
          <cell r="IV183"/>
          <cell r="IW183"/>
          <cell r="IX183"/>
          <cell r="IY183"/>
          <cell r="IZ183"/>
          <cell r="JA183"/>
          <cell r="JB183"/>
          <cell r="JC183"/>
          <cell r="JD183"/>
          <cell r="JE183"/>
          <cell r="JF183"/>
          <cell r="JG183"/>
          <cell r="JH183"/>
          <cell r="JI183"/>
          <cell r="JJ183"/>
          <cell r="JK183"/>
          <cell r="JL183"/>
          <cell r="JM183"/>
          <cell r="JN183"/>
          <cell r="JO183"/>
          <cell r="JP183"/>
          <cell r="JQ183"/>
          <cell r="JR183"/>
          <cell r="JS183"/>
          <cell r="JT183"/>
          <cell r="JU183"/>
          <cell r="JV183"/>
          <cell r="JW183"/>
          <cell r="JX183"/>
          <cell r="JY183"/>
          <cell r="JZ183"/>
          <cell r="KA183"/>
          <cell r="KB183"/>
          <cell r="KC183"/>
          <cell r="KD183"/>
          <cell r="KE183"/>
          <cell r="KF183"/>
          <cell r="KG183"/>
          <cell r="KH183"/>
          <cell r="KI183"/>
          <cell r="KJ183"/>
          <cell r="KK183"/>
          <cell r="KL183"/>
          <cell r="KM183"/>
          <cell r="KN183"/>
          <cell r="KO183"/>
          <cell r="KP183"/>
          <cell r="KQ183"/>
          <cell r="KR183"/>
          <cell r="KS183"/>
          <cell r="KT183"/>
          <cell r="KU183"/>
          <cell r="KV183"/>
          <cell r="KW183"/>
          <cell r="KX183"/>
          <cell r="KY183"/>
          <cell r="KZ183"/>
          <cell r="LA183"/>
          <cell r="LB183"/>
          <cell r="LC183"/>
          <cell r="LD183"/>
          <cell r="LE183"/>
          <cell r="LF183"/>
          <cell r="LG183"/>
          <cell r="LH183"/>
          <cell r="LI183"/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/>
          <cell r="EU184"/>
          <cell r="EV184"/>
          <cell r="EW184"/>
          <cell r="EX184"/>
          <cell r="EY184"/>
          <cell r="EZ184"/>
          <cell r="FA184"/>
          <cell r="FB184"/>
          <cell r="FC184"/>
          <cell r="FD184"/>
          <cell r="FE184"/>
          <cell r="FF184"/>
          <cell r="FG184"/>
          <cell r="FH184"/>
          <cell r="FI184"/>
          <cell r="FJ184"/>
          <cell r="FK184"/>
          <cell r="FL184"/>
          <cell r="FM184"/>
          <cell r="FN184"/>
          <cell r="FO184"/>
          <cell r="FP184"/>
          <cell r="FQ184"/>
          <cell r="FR184"/>
          <cell r="FS184"/>
          <cell r="FT184"/>
          <cell r="FU184"/>
          <cell r="FV184"/>
          <cell r="FW184"/>
          <cell r="FX184"/>
          <cell r="FY184"/>
          <cell r="FZ184"/>
          <cell r="GA184"/>
          <cell r="GB184"/>
          <cell r="GC184"/>
          <cell r="GD184"/>
          <cell r="GE184"/>
          <cell r="GF184"/>
          <cell r="GG184"/>
          <cell r="GH184"/>
          <cell r="GI184"/>
          <cell r="GJ184"/>
          <cell r="GK184"/>
          <cell r="GL184"/>
          <cell r="GM184"/>
          <cell r="GN184"/>
          <cell r="GO184"/>
          <cell r="GP184"/>
          <cell r="GQ184"/>
          <cell r="GR184"/>
          <cell r="GS184"/>
          <cell r="GT184"/>
          <cell r="GU184"/>
          <cell r="GV184"/>
          <cell r="GW184"/>
          <cell r="GX184"/>
          <cell r="GY184"/>
          <cell r="GZ184"/>
          <cell r="HA184"/>
          <cell r="HB184"/>
          <cell r="HC184"/>
          <cell r="HD184"/>
          <cell r="HE184"/>
          <cell r="HF184"/>
          <cell r="HG184"/>
          <cell r="HH184"/>
          <cell r="HI184"/>
          <cell r="HJ184"/>
          <cell r="HK184"/>
          <cell r="HL184"/>
          <cell r="HM184"/>
          <cell r="HN184"/>
          <cell r="HO184"/>
          <cell r="HP184"/>
          <cell r="HQ184"/>
          <cell r="HR184"/>
          <cell r="HS184"/>
          <cell r="HT184"/>
          <cell r="HU184"/>
          <cell r="HV184"/>
          <cell r="HW184"/>
          <cell r="HX184"/>
          <cell r="HY184"/>
          <cell r="HZ184"/>
          <cell r="IA184"/>
          <cell r="IB184"/>
          <cell r="IC184"/>
          <cell r="ID184"/>
          <cell r="IE184"/>
          <cell r="IF184"/>
          <cell r="IG184"/>
          <cell r="IH184"/>
          <cell r="II184"/>
          <cell r="IJ184"/>
          <cell r="IK184"/>
          <cell r="IL184"/>
          <cell r="IM184"/>
          <cell r="IN184"/>
          <cell r="IO184"/>
          <cell r="IP184"/>
          <cell r="IQ184"/>
          <cell r="IR184"/>
          <cell r="IS184"/>
          <cell r="IT184"/>
          <cell r="IU184"/>
          <cell r="IV184"/>
          <cell r="IW184"/>
          <cell r="IX184"/>
          <cell r="IY184"/>
          <cell r="IZ184"/>
          <cell r="JA184"/>
          <cell r="JB184"/>
          <cell r="JC184"/>
          <cell r="JD184"/>
          <cell r="JE184"/>
          <cell r="JF184"/>
          <cell r="JG184"/>
          <cell r="JH184"/>
          <cell r="JI184"/>
          <cell r="JJ184"/>
          <cell r="JK184"/>
          <cell r="JL184"/>
          <cell r="JM184"/>
          <cell r="JN184"/>
          <cell r="JO184"/>
          <cell r="JP184"/>
          <cell r="JQ184"/>
          <cell r="JR184"/>
          <cell r="JS184"/>
          <cell r="JT184"/>
          <cell r="JU184"/>
          <cell r="JV184"/>
          <cell r="JW184"/>
          <cell r="JX184"/>
          <cell r="JY184"/>
          <cell r="JZ184"/>
          <cell r="KA184"/>
          <cell r="KB184"/>
          <cell r="KC184"/>
          <cell r="KD184"/>
          <cell r="KE184"/>
          <cell r="KF184"/>
          <cell r="KG184"/>
          <cell r="KH184"/>
          <cell r="KI184"/>
          <cell r="KJ184"/>
          <cell r="KK184"/>
          <cell r="KL184"/>
          <cell r="KM184"/>
          <cell r="KN184"/>
          <cell r="KO184"/>
          <cell r="KP184"/>
          <cell r="KQ184"/>
          <cell r="KR184"/>
          <cell r="KS184"/>
          <cell r="KT184"/>
          <cell r="KU184"/>
          <cell r="KV184"/>
          <cell r="KW184"/>
          <cell r="KX184"/>
          <cell r="KY184"/>
          <cell r="KZ184"/>
          <cell r="LA184"/>
          <cell r="LB184"/>
          <cell r="LC184"/>
          <cell r="LD184"/>
          <cell r="LE184"/>
          <cell r="LF184"/>
          <cell r="LG184"/>
          <cell r="LH184"/>
          <cell r="LI184"/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/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/>
          <cell r="EU185"/>
          <cell r="EV185"/>
          <cell r="EW185"/>
          <cell r="EX185"/>
          <cell r="EY185"/>
          <cell r="EZ185"/>
          <cell r="FA185"/>
          <cell r="FB185"/>
          <cell r="FC185"/>
          <cell r="FD185"/>
          <cell r="FE185"/>
          <cell r="FF185"/>
          <cell r="FG185"/>
          <cell r="FH185"/>
          <cell r="FI185"/>
          <cell r="FJ185"/>
          <cell r="FK185"/>
          <cell r="FL185"/>
          <cell r="FM185"/>
          <cell r="FN185"/>
          <cell r="FO185"/>
          <cell r="FP185"/>
          <cell r="FQ185"/>
          <cell r="FR185"/>
          <cell r="FS185"/>
          <cell r="FT185"/>
          <cell r="FU185"/>
          <cell r="FV185"/>
          <cell r="FW185"/>
          <cell r="FX185"/>
          <cell r="FY185"/>
          <cell r="FZ185"/>
          <cell r="GA185"/>
          <cell r="GB185"/>
          <cell r="GC185"/>
          <cell r="GD185"/>
          <cell r="GE185"/>
          <cell r="GF185"/>
          <cell r="GG185"/>
          <cell r="GH185"/>
          <cell r="GI185"/>
          <cell r="GJ185"/>
          <cell r="GK185"/>
          <cell r="GL185"/>
          <cell r="GM185"/>
          <cell r="GN185"/>
          <cell r="GO185"/>
          <cell r="GP185"/>
          <cell r="GQ185"/>
          <cell r="GR185"/>
          <cell r="GS185"/>
          <cell r="GT185"/>
          <cell r="GU185"/>
          <cell r="GV185"/>
          <cell r="GW185"/>
          <cell r="GX185"/>
          <cell r="GY185"/>
          <cell r="GZ185"/>
          <cell r="HA185"/>
          <cell r="HB185"/>
          <cell r="HC185"/>
          <cell r="HD185"/>
          <cell r="HE185"/>
          <cell r="HF185"/>
          <cell r="HG185"/>
          <cell r="HH185"/>
          <cell r="HI185"/>
          <cell r="HJ185"/>
          <cell r="HK185"/>
          <cell r="HL185"/>
          <cell r="HM185"/>
          <cell r="HN185"/>
          <cell r="HO185"/>
          <cell r="HP185"/>
          <cell r="HQ185"/>
          <cell r="HR185"/>
          <cell r="HS185"/>
          <cell r="HT185"/>
          <cell r="HU185"/>
          <cell r="HV185"/>
          <cell r="HW185"/>
          <cell r="HX185"/>
          <cell r="HY185"/>
          <cell r="HZ185"/>
          <cell r="IA185"/>
          <cell r="IB185"/>
          <cell r="IC185"/>
          <cell r="ID185"/>
          <cell r="IE185"/>
          <cell r="IF185"/>
          <cell r="IG185"/>
          <cell r="IH185"/>
          <cell r="II185"/>
          <cell r="IJ185"/>
          <cell r="IK185"/>
          <cell r="IL185"/>
          <cell r="IM185"/>
          <cell r="IN185"/>
          <cell r="IO185"/>
          <cell r="IP185"/>
          <cell r="IQ185"/>
          <cell r="IR185"/>
          <cell r="IS185"/>
          <cell r="IT185"/>
          <cell r="IU185"/>
          <cell r="IV185"/>
          <cell r="IW185"/>
          <cell r="IX185"/>
          <cell r="IY185"/>
          <cell r="IZ185"/>
          <cell r="JA185"/>
          <cell r="JB185"/>
          <cell r="JC185"/>
          <cell r="JD185"/>
          <cell r="JE185"/>
          <cell r="JF185"/>
          <cell r="JG185"/>
          <cell r="JH185"/>
          <cell r="JI185"/>
          <cell r="JJ185"/>
          <cell r="JK185"/>
          <cell r="JL185"/>
          <cell r="JM185"/>
          <cell r="JN185"/>
          <cell r="JO185"/>
          <cell r="JP185"/>
          <cell r="JQ185"/>
          <cell r="JR185"/>
          <cell r="JS185"/>
          <cell r="JT185"/>
          <cell r="JU185"/>
          <cell r="JV185"/>
          <cell r="JW185"/>
          <cell r="JX185"/>
          <cell r="JY185"/>
          <cell r="JZ185"/>
          <cell r="KA185"/>
          <cell r="KB185"/>
          <cell r="KC185"/>
          <cell r="KD185"/>
          <cell r="KE185"/>
          <cell r="KF185"/>
          <cell r="KG185"/>
          <cell r="KH185"/>
          <cell r="KI185"/>
          <cell r="KJ185"/>
          <cell r="KK185"/>
          <cell r="KL185"/>
          <cell r="KM185"/>
          <cell r="KN185"/>
          <cell r="KO185"/>
          <cell r="KP185"/>
          <cell r="KQ185"/>
          <cell r="KR185"/>
          <cell r="KS185"/>
          <cell r="KT185"/>
          <cell r="KU185"/>
          <cell r="KV185"/>
          <cell r="KW185"/>
          <cell r="KX185"/>
          <cell r="KY185"/>
          <cell r="KZ185"/>
          <cell r="LA185"/>
          <cell r="LB185"/>
          <cell r="LC185"/>
          <cell r="LD185"/>
          <cell r="LE185"/>
          <cell r="LF185"/>
          <cell r="LG185"/>
          <cell r="LH185"/>
          <cell r="LI185"/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/>
          <cell r="ED186"/>
          <cell r="EE186"/>
          <cell r="EF186"/>
          <cell r="EG186"/>
          <cell r="EH186"/>
          <cell r="EI186"/>
          <cell r="EJ186"/>
          <cell r="EK186"/>
          <cell r="EL186"/>
          <cell r="EM186"/>
          <cell r="EN186"/>
          <cell r="EO186"/>
          <cell r="EP186"/>
          <cell r="EQ186"/>
          <cell r="ER186"/>
          <cell r="ES186"/>
          <cell r="ET186"/>
          <cell r="EU186"/>
          <cell r="EV186"/>
          <cell r="EW186"/>
          <cell r="EX186"/>
          <cell r="EY186"/>
          <cell r="EZ186"/>
          <cell r="FA186"/>
          <cell r="FB186"/>
          <cell r="FC186"/>
          <cell r="FD186"/>
          <cell r="FE186"/>
          <cell r="FF186"/>
          <cell r="FG186"/>
          <cell r="FH186"/>
          <cell r="FI186"/>
          <cell r="FJ186"/>
          <cell r="FK186"/>
          <cell r="FL186"/>
          <cell r="FM186"/>
          <cell r="FN186"/>
          <cell r="FO186"/>
          <cell r="FP186"/>
          <cell r="FQ186"/>
          <cell r="FR186"/>
          <cell r="FS186"/>
          <cell r="FT186"/>
          <cell r="FU186"/>
          <cell r="FV186"/>
          <cell r="FW186"/>
          <cell r="FX186"/>
          <cell r="FY186"/>
          <cell r="FZ186"/>
          <cell r="GA186"/>
          <cell r="GB186"/>
          <cell r="GC186"/>
          <cell r="GD186"/>
          <cell r="GE186"/>
          <cell r="GF186"/>
          <cell r="GG186"/>
          <cell r="GH186"/>
          <cell r="GI186"/>
          <cell r="GJ186"/>
          <cell r="GK186"/>
          <cell r="GL186"/>
          <cell r="GM186"/>
          <cell r="GN186"/>
          <cell r="GO186"/>
          <cell r="GP186"/>
          <cell r="GQ186"/>
          <cell r="GR186"/>
          <cell r="GS186"/>
          <cell r="GT186"/>
          <cell r="GU186"/>
          <cell r="GV186"/>
          <cell r="GW186"/>
          <cell r="GX186"/>
          <cell r="GY186"/>
          <cell r="GZ186"/>
          <cell r="HA186"/>
          <cell r="HB186"/>
          <cell r="HC186"/>
          <cell r="HD186"/>
          <cell r="HE186"/>
          <cell r="HF186"/>
          <cell r="HG186"/>
          <cell r="HH186"/>
          <cell r="HI186"/>
          <cell r="HJ186"/>
          <cell r="HK186"/>
          <cell r="HL186"/>
          <cell r="HM186"/>
          <cell r="HN186"/>
          <cell r="HO186"/>
          <cell r="HP186"/>
          <cell r="HQ186"/>
          <cell r="HR186"/>
          <cell r="HS186"/>
          <cell r="HT186"/>
          <cell r="HU186"/>
          <cell r="HV186"/>
          <cell r="HW186"/>
          <cell r="HX186"/>
          <cell r="HY186"/>
          <cell r="HZ186"/>
          <cell r="IA186"/>
          <cell r="IB186"/>
          <cell r="IC186"/>
          <cell r="ID186"/>
          <cell r="IE186"/>
          <cell r="IF186"/>
          <cell r="IG186"/>
          <cell r="IH186"/>
          <cell r="II186"/>
          <cell r="IJ186"/>
          <cell r="IK186"/>
          <cell r="IL186"/>
          <cell r="IM186"/>
          <cell r="IN186"/>
          <cell r="IO186"/>
          <cell r="IP186"/>
          <cell r="IQ186"/>
          <cell r="IR186"/>
          <cell r="IS186"/>
          <cell r="IT186"/>
          <cell r="IU186"/>
          <cell r="IV186"/>
          <cell r="IW186"/>
          <cell r="IX186"/>
          <cell r="IY186"/>
          <cell r="IZ186"/>
          <cell r="JA186"/>
          <cell r="JB186"/>
          <cell r="JC186"/>
          <cell r="JD186"/>
          <cell r="JE186"/>
          <cell r="JF186"/>
          <cell r="JG186"/>
          <cell r="JH186"/>
          <cell r="JI186"/>
          <cell r="JJ186"/>
          <cell r="JK186"/>
          <cell r="JL186"/>
          <cell r="JM186"/>
          <cell r="JN186"/>
          <cell r="JO186"/>
          <cell r="JP186"/>
          <cell r="JQ186"/>
          <cell r="JR186"/>
          <cell r="JS186"/>
          <cell r="JT186"/>
          <cell r="JU186"/>
          <cell r="JV186"/>
          <cell r="JW186"/>
          <cell r="JX186"/>
          <cell r="JY186"/>
          <cell r="JZ186"/>
          <cell r="KA186"/>
          <cell r="KB186"/>
          <cell r="KC186"/>
          <cell r="KD186"/>
          <cell r="KE186"/>
          <cell r="KF186"/>
          <cell r="KG186"/>
          <cell r="KH186"/>
          <cell r="KI186"/>
          <cell r="KJ186"/>
          <cell r="KK186"/>
          <cell r="KL186"/>
          <cell r="KM186"/>
          <cell r="KN186"/>
          <cell r="KO186"/>
          <cell r="KP186"/>
          <cell r="KQ186"/>
          <cell r="KR186"/>
          <cell r="KS186"/>
          <cell r="KT186"/>
          <cell r="KU186"/>
          <cell r="KV186"/>
          <cell r="KW186"/>
          <cell r="KX186"/>
          <cell r="KY186"/>
          <cell r="KZ186"/>
          <cell r="LA186"/>
          <cell r="LB186"/>
          <cell r="LC186"/>
          <cell r="LD186"/>
          <cell r="LE186"/>
          <cell r="LF186"/>
          <cell r="LG186"/>
          <cell r="LH186"/>
          <cell r="LI186"/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L187"/>
          <cell r="EM187"/>
          <cell r="EN187"/>
          <cell r="EO187"/>
          <cell r="EP187"/>
          <cell r="EQ187"/>
          <cell r="ER187"/>
          <cell r="ES187"/>
          <cell r="ET187"/>
          <cell r="EU187"/>
          <cell r="EV187"/>
          <cell r="EW187"/>
          <cell r="EX187"/>
          <cell r="EY187"/>
          <cell r="EZ187"/>
          <cell r="FA187"/>
          <cell r="FB187"/>
          <cell r="FC187"/>
          <cell r="FD187"/>
          <cell r="FE187"/>
          <cell r="FF187"/>
          <cell r="FG187"/>
          <cell r="FH187"/>
          <cell r="FI187"/>
          <cell r="FJ187"/>
          <cell r="FK187"/>
          <cell r="FL187"/>
          <cell r="FM187"/>
          <cell r="FN187"/>
          <cell r="FO187"/>
          <cell r="FP187"/>
          <cell r="FQ187"/>
          <cell r="FR187"/>
          <cell r="FS187"/>
          <cell r="FT187"/>
          <cell r="FU187"/>
          <cell r="FV187"/>
          <cell r="FW187"/>
          <cell r="FX187"/>
          <cell r="FY187"/>
          <cell r="FZ187"/>
          <cell r="GA187"/>
          <cell r="GB187"/>
          <cell r="GC187"/>
          <cell r="GD187"/>
          <cell r="GE187"/>
          <cell r="GF187"/>
          <cell r="GG187"/>
          <cell r="GH187"/>
          <cell r="GI187"/>
          <cell r="GJ187"/>
          <cell r="GK187"/>
          <cell r="GL187"/>
          <cell r="GM187"/>
          <cell r="GN187"/>
          <cell r="GO187"/>
          <cell r="GP187"/>
          <cell r="GQ187"/>
          <cell r="GR187"/>
          <cell r="GS187"/>
          <cell r="GT187"/>
          <cell r="GU187"/>
          <cell r="GV187"/>
          <cell r="GW187"/>
          <cell r="GX187"/>
          <cell r="GY187"/>
          <cell r="GZ187"/>
          <cell r="HA187"/>
          <cell r="HB187"/>
          <cell r="HC187"/>
          <cell r="HD187"/>
          <cell r="HE187"/>
          <cell r="HF187"/>
          <cell r="HG187"/>
          <cell r="HH187"/>
          <cell r="HI187"/>
          <cell r="HJ187"/>
          <cell r="HK187"/>
          <cell r="HL187"/>
          <cell r="HM187"/>
          <cell r="HN187"/>
          <cell r="HO187"/>
          <cell r="HP187"/>
          <cell r="HQ187"/>
          <cell r="HR187"/>
          <cell r="HS187"/>
          <cell r="HT187"/>
          <cell r="HU187"/>
          <cell r="HV187"/>
          <cell r="HW187"/>
          <cell r="HX187"/>
          <cell r="HY187"/>
          <cell r="HZ187"/>
          <cell r="IA187"/>
          <cell r="IB187"/>
          <cell r="IC187"/>
          <cell r="ID187"/>
          <cell r="IE187"/>
          <cell r="IF187"/>
          <cell r="IG187"/>
          <cell r="IH187"/>
          <cell r="II187"/>
          <cell r="IJ187"/>
          <cell r="IK187"/>
          <cell r="IL187"/>
          <cell r="IM187"/>
          <cell r="IN187"/>
          <cell r="IO187"/>
          <cell r="IP187"/>
          <cell r="IQ187"/>
          <cell r="IR187"/>
          <cell r="IS187"/>
          <cell r="IT187"/>
          <cell r="IU187"/>
          <cell r="IV187"/>
          <cell r="IW187"/>
          <cell r="IX187"/>
          <cell r="IY187"/>
          <cell r="IZ187"/>
          <cell r="JA187"/>
          <cell r="JB187"/>
          <cell r="JC187"/>
          <cell r="JD187"/>
          <cell r="JE187"/>
          <cell r="JF187"/>
          <cell r="JG187"/>
          <cell r="JH187"/>
          <cell r="JI187"/>
          <cell r="JJ187"/>
          <cell r="JK187"/>
          <cell r="JL187"/>
          <cell r="JM187"/>
          <cell r="JN187"/>
          <cell r="JO187"/>
          <cell r="JP187"/>
          <cell r="JQ187"/>
          <cell r="JR187"/>
          <cell r="JS187"/>
          <cell r="JT187"/>
          <cell r="JU187"/>
          <cell r="JV187"/>
          <cell r="JW187"/>
          <cell r="JX187"/>
          <cell r="JY187"/>
          <cell r="JZ187"/>
          <cell r="KA187"/>
          <cell r="KB187"/>
          <cell r="KC187"/>
          <cell r="KD187"/>
          <cell r="KE187"/>
          <cell r="KF187"/>
          <cell r="KG187"/>
          <cell r="KH187"/>
          <cell r="KI187"/>
          <cell r="KJ187"/>
          <cell r="KK187"/>
          <cell r="KL187"/>
          <cell r="KM187"/>
          <cell r="KN187"/>
          <cell r="KO187"/>
          <cell r="KP187"/>
          <cell r="KQ187"/>
          <cell r="KR187"/>
          <cell r="KS187"/>
          <cell r="KT187"/>
          <cell r="KU187"/>
          <cell r="KV187"/>
          <cell r="KW187"/>
          <cell r="KX187"/>
          <cell r="KY187"/>
          <cell r="KZ187"/>
          <cell r="LA187"/>
          <cell r="LB187"/>
          <cell r="LC187"/>
          <cell r="LD187"/>
          <cell r="LE187"/>
          <cell r="LF187"/>
          <cell r="LG187"/>
          <cell r="LH187"/>
          <cell r="LI187"/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/>
          <cell r="EC188"/>
          <cell r="ED188"/>
          <cell r="EE188"/>
          <cell r="EF188"/>
          <cell r="EG188"/>
          <cell r="EH188"/>
          <cell r="EI188"/>
          <cell r="EJ188"/>
          <cell r="EK188"/>
          <cell r="EL188"/>
          <cell r="EM188"/>
          <cell r="EN188"/>
          <cell r="EO188"/>
          <cell r="EP188"/>
          <cell r="EQ188"/>
          <cell r="ER188"/>
          <cell r="ES188"/>
          <cell r="ET188"/>
          <cell r="EU188"/>
          <cell r="EV188"/>
          <cell r="EW188"/>
          <cell r="EX188"/>
          <cell r="EY188"/>
          <cell r="EZ188"/>
          <cell r="FA188"/>
          <cell r="FB188"/>
          <cell r="FC188"/>
          <cell r="FD188"/>
          <cell r="FE188"/>
          <cell r="FF188"/>
          <cell r="FG188"/>
          <cell r="FH188"/>
          <cell r="FI188"/>
          <cell r="FJ188"/>
          <cell r="FK188"/>
          <cell r="FL188"/>
          <cell r="FM188"/>
          <cell r="FN188"/>
          <cell r="FO188"/>
          <cell r="FP188"/>
          <cell r="FQ188"/>
          <cell r="FR188"/>
          <cell r="FS188"/>
          <cell r="FT188"/>
          <cell r="FU188"/>
          <cell r="FV188"/>
          <cell r="FW188"/>
          <cell r="FX188"/>
          <cell r="FY188"/>
          <cell r="FZ188"/>
          <cell r="GA188"/>
          <cell r="GB188"/>
          <cell r="GC188"/>
          <cell r="GD188"/>
          <cell r="GE188"/>
          <cell r="GF188"/>
          <cell r="GG188"/>
          <cell r="GH188"/>
          <cell r="GI188"/>
          <cell r="GJ188"/>
          <cell r="GK188"/>
          <cell r="GL188"/>
          <cell r="GM188"/>
          <cell r="GN188"/>
          <cell r="GO188"/>
          <cell r="GP188"/>
          <cell r="GQ188"/>
          <cell r="GR188"/>
          <cell r="GS188"/>
          <cell r="GT188"/>
          <cell r="GU188"/>
          <cell r="GV188"/>
          <cell r="GW188"/>
          <cell r="GX188"/>
          <cell r="GY188"/>
          <cell r="GZ188"/>
          <cell r="HA188"/>
          <cell r="HB188"/>
          <cell r="HC188"/>
          <cell r="HD188"/>
          <cell r="HE188"/>
          <cell r="HF188"/>
          <cell r="HG188"/>
          <cell r="HH188"/>
          <cell r="HI188"/>
          <cell r="HJ188"/>
          <cell r="HK188"/>
          <cell r="HL188"/>
          <cell r="HM188"/>
          <cell r="HN188"/>
          <cell r="HO188"/>
          <cell r="HP188"/>
          <cell r="HQ188"/>
          <cell r="HR188"/>
          <cell r="HS188"/>
          <cell r="HT188"/>
          <cell r="HU188"/>
          <cell r="HV188"/>
          <cell r="HW188"/>
          <cell r="HX188"/>
          <cell r="HY188"/>
          <cell r="HZ188"/>
          <cell r="IA188"/>
          <cell r="IB188"/>
          <cell r="IC188"/>
          <cell r="ID188"/>
          <cell r="IE188"/>
          <cell r="IF188"/>
          <cell r="IG188"/>
          <cell r="IH188"/>
          <cell r="II188"/>
          <cell r="IJ188"/>
          <cell r="IK188"/>
          <cell r="IL188"/>
          <cell r="IM188"/>
          <cell r="IN188"/>
          <cell r="IO188"/>
          <cell r="IP188"/>
          <cell r="IQ188"/>
          <cell r="IR188"/>
          <cell r="IS188"/>
          <cell r="IT188"/>
          <cell r="IU188"/>
          <cell r="IV188"/>
          <cell r="IW188"/>
          <cell r="IX188"/>
          <cell r="IY188"/>
          <cell r="IZ188"/>
          <cell r="JA188"/>
          <cell r="JB188"/>
          <cell r="JC188"/>
          <cell r="JD188"/>
          <cell r="JE188"/>
          <cell r="JF188"/>
          <cell r="JG188"/>
          <cell r="JH188"/>
          <cell r="JI188"/>
          <cell r="JJ188"/>
          <cell r="JK188"/>
          <cell r="JL188"/>
          <cell r="JM188"/>
          <cell r="JN188"/>
          <cell r="JO188"/>
          <cell r="JP188"/>
          <cell r="JQ188"/>
          <cell r="JR188"/>
          <cell r="JS188"/>
          <cell r="JT188"/>
          <cell r="JU188"/>
          <cell r="JV188"/>
          <cell r="JW188"/>
          <cell r="JX188"/>
          <cell r="JY188"/>
          <cell r="JZ188"/>
          <cell r="KA188"/>
          <cell r="KB188"/>
          <cell r="KC188"/>
          <cell r="KD188"/>
          <cell r="KE188"/>
          <cell r="KF188"/>
          <cell r="KG188"/>
          <cell r="KH188"/>
          <cell r="KI188"/>
          <cell r="KJ188"/>
          <cell r="KK188"/>
          <cell r="KL188"/>
          <cell r="KM188"/>
          <cell r="KN188"/>
          <cell r="KO188"/>
          <cell r="KP188"/>
          <cell r="KQ188"/>
          <cell r="KR188"/>
          <cell r="KS188"/>
          <cell r="KT188"/>
          <cell r="KU188"/>
          <cell r="KV188"/>
          <cell r="KW188"/>
          <cell r="KX188"/>
          <cell r="KY188"/>
          <cell r="KZ188"/>
          <cell r="LA188"/>
          <cell r="LB188"/>
          <cell r="LC188"/>
          <cell r="LD188"/>
          <cell r="LE188"/>
          <cell r="LF188"/>
          <cell r="LG188"/>
          <cell r="LH188"/>
          <cell r="LI188"/>
        </row>
        <row r="189">
          <cell r="D189">
            <v>1005</v>
          </cell>
          <cell r="E189" t="str">
            <v>Neto povećanje obaveza</v>
          </cell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>
            <v>14438105.227299999</v>
          </cell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>
            <v>4091319.16</v>
          </cell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/>
          <cell r="DZ189"/>
          <cell r="EC189"/>
          <cell r="ED189"/>
          <cell r="EE189"/>
          <cell r="EF189"/>
          <cell r="EG189">
            <v>-12686256.23</v>
          </cell>
          <cell r="EH189"/>
          <cell r="EI189"/>
          <cell r="EJ189"/>
          <cell r="EK189"/>
          <cell r="EL189"/>
          <cell r="EM189"/>
          <cell r="EN189"/>
          <cell r="EO189"/>
          <cell r="EP189"/>
          <cell r="EQ189"/>
          <cell r="ER189"/>
          <cell r="ES189"/>
          <cell r="ET189"/>
          <cell r="EU189"/>
          <cell r="EV189"/>
          <cell r="EW189"/>
          <cell r="EX189"/>
          <cell r="EY189"/>
          <cell r="EZ189"/>
          <cell r="FA189"/>
          <cell r="FB189"/>
          <cell r="FC189"/>
          <cell r="FD189"/>
          <cell r="FE189"/>
          <cell r="FF189"/>
          <cell r="FG189"/>
          <cell r="FH189"/>
          <cell r="FI189"/>
          <cell r="FJ189"/>
          <cell r="FK189"/>
          <cell r="FL189"/>
          <cell r="FM189"/>
          <cell r="FN189"/>
          <cell r="FO189"/>
          <cell r="FP189"/>
          <cell r="FQ189"/>
          <cell r="FR189"/>
          <cell r="FS189"/>
          <cell r="FT189"/>
          <cell r="FU189"/>
          <cell r="FV189"/>
          <cell r="FW189"/>
          <cell r="FX189"/>
          <cell r="FY189"/>
          <cell r="FZ189"/>
          <cell r="GA189"/>
          <cell r="GB189"/>
          <cell r="GC189"/>
          <cell r="GD189"/>
          <cell r="GE189"/>
          <cell r="GF189"/>
          <cell r="GG189"/>
          <cell r="GH189"/>
          <cell r="GI189"/>
          <cell r="GJ189"/>
          <cell r="GK189"/>
          <cell r="GL189"/>
          <cell r="GM189"/>
          <cell r="GN189"/>
          <cell r="GO189"/>
          <cell r="GP189"/>
          <cell r="GQ189"/>
          <cell r="GR189"/>
          <cell r="GS189"/>
          <cell r="GT189"/>
          <cell r="GU189"/>
          <cell r="GV189"/>
          <cell r="GW189"/>
          <cell r="GX189"/>
          <cell r="GY189"/>
          <cell r="GZ189"/>
          <cell r="HA189"/>
          <cell r="HB189"/>
          <cell r="HC189"/>
          <cell r="HD189"/>
          <cell r="HE189"/>
          <cell r="HF189"/>
          <cell r="HG189"/>
          <cell r="HH189"/>
          <cell r="HI189"/>
          <cell r="HJ189"/>
          <cell r="HK189"/>
          <cell r="HL189"/>
          <cell r="HM189"/>
          <cell r="HN189"/>
          <cell r="HO189"/>
          <cell r="HP189"/>
          <cell r="HQ189"/>
          <cell r="HR189"/>
          <cell r="HS189"/>
          <cell r="HT189"/>
          <cell r="HU189"/>
          <cell r="HV189"/>
          <cell r="HW189"/>
          <cell r="HX189"/>
          <cell r="HY189"/>
          <cell r="HZ189"/>
          <cell r="IA189"/>
          <cell r="IB189"/>
          <cell r="IC189"/>
          <cell r="ID189"/>
          <cell r="IE189"/>
          <cell r="IF189"/>
          <cell r="IG189"/>
          <cell r="IH189"/>
          <cell r="II189"/>
          <cell r="IJ189"/>
          <cell r="IK189"/>
          <cell r="IL189"/>
          <cell r="IM189"/>
          <cell r="IN189"/>
          <cell r="IO189"/>
          <cell r="IP189"/>
          <cell r="IQ189"/>
          <cell r="IR189"/>
          <cell r="IS189"/>
          <cell r="IT189"/>
          <cell r="IU189"/>
          <cell r="IV189"/>
          <cell r="IW189"/>
          <cell r="IX189"/>
          <cell r="IY189"/>
          <cell r="IZ189"/>
          <cell r="JA189"/>
          <cell r="JB189"/>
          <cell r="JC189"/>
          <cell r="JD189"/>
          <cell r="JE189"/>
          <cell r="JF189"/>
          <cell r="JG189"/>
          <cell r="JH189"/>
          <cell r="JI189"/>
          <cell r="JJ189"/>
          <cell r="JK189"/>
          <cell r="JL189"/>
          <cell r="JM189"/>
          <cell r="JN189"/>
          <cell r="JO189"/>
          <cell r="JP189"/>
          <cell r="JQ189"/>
          <cell r="JR189"/>
          <cell r="JS189"/>
          <cell r="JT189"/>
          <cell r="JU189"/>
          <cell r="JV189"/>
          <cell r="JW189"/>
          <cell r="JX189"/>
          <cell r="JY189"/>
          <cell r="JZ189"/>
          <cell r="KA189"/>
          <cell r="KB189"/>
          <cell r="KC189"/>
          <cell r="KD189"/>
          <cell r="KE189"/>
          <cell r="KF189"/>
          <cell r="KG189"/>
          <cell r="KH189"/>
          <cell r="KI189"/>
          <cell r="KJ189"/>
          <cell r="KK189"/>
          <cell r="KL189"/>
          <cell r="KM189"/>
          <cell r="KN189"/>
          <cell r="KO189"/>
          <cell r="KP189"/>
          <cell r="KQ189"/>
          <cell r="KR189"/>
          <cell r="KS189"/>
          <cell r="KT189"/>
          <cell r="KU189"/>
          <cell r="KV189"/>
          <cell r="KW189"/>
          <cell r="KX189"/>
          <cell r="KY189"/>
          <cell r="KZ189"/>
          <cell r="LA189"/>
          <cell r="LB189"/>
          <cell r="LC189"/>
          <cell r="LD189"/>
          <cell r="LE189"/>
          <cell r="LF189"/>
          <cell r="LG189"/>
          <cell r="LH189"/>
          <cell r="LI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EC190"/>
          <cell r="ED190"/>
          <cell r="EE190"/>
          <cell r="EF190"/>
          <cell r="EG190"/>
          <cell r="EH190"/>
          <cell r="EI190"/>
          <cell r="EJ190"/>
          <cell r="EK190"/>
          <cell r="EL190"/>
          <cell r="EM190"/>
          <cell r="EN190"/>
          <cell r="EO190"/>
          <cell r="EP190"/>
          <cell r="EQ190"/>
          <cell r="ER190"/>
          <cell r="ES190"/>
          <cell r="ET190"/>
          <cell r="EU190"/>
          <cell r="EV190"/>
          <cell r="EW190"/>
          <cell r="EX190"/>
          <cell r="EY190"/>
          <cell r="EZ190"/>
          <cell r="FA190"/>
          <cell r="FB190"/>
          <cell r="FC190"/>
          <cell r="FD190"/>
          <cell r="FE190"/>
          <cell r="FF190"/>
          <cell r="FG190"/>
          <cell r="FH190"/>
          <cell r="FI190"/>
          <cell r="FJ190"/>
          <cell r="FK190"/>
          <cell r="FL190"/>
          <cell r="FM190"/>
          <cell r="FN190"/>
          <cell r="FO190"/>
          <cell r="FP190"/>
          <cell r="FQ190"/>
          <cell r="FR190"/>
          <cell r="FS190"/>
          <cell r="FT190"/>
          <cell r="FU190"/>
          <cell r="FV190"/>
          <cell r="FW190"/>
          <cell r="FX190"/>
          <cell r="FY190"/>
          <cell r="FZ190"/>
          <cell r="GA190"/>
          <cell r="GB190"/>
          <cell r="GC190"/>
          <cell r="GD190"/>
          <cell r="GE190"/>
          <cell r="GF190"/>
          <cell r="GG190"/>
          <cell r="GH190"/>
          <cell r="GI190"/>
          <cell r="GJ190"/>
          <cell r="GK190"/>
          <cell r="GL190"/>
          <cell r="GM190"/>
          <cell r="GN190"/>
          <cell r="GO190"/>
          <cell r="GP190"/>
          <cell r="GQ190"/>
          <cell r="GR190"/>
          <cell r="GS190"/>
          <cell r="GT190"/>
          <cell r="GU190"/>
          <cell r="GV190"/>
          <cell r="GW190"/>
          <cell r="GX190"/>
          <cell r="GY190"/>
          <cell r="GZ190"/>
          <cell r="HA190"/>
          <cell r="HB190"/>
          <cell r="HC190"/>
          <cell r="HD190"/>
          <cell r="HE190"/>
          <cell r="HF190"/>
          <cell r="HG190"/>
          <cell r="HH190"/>
          <cell r="HI190"/>
          <cell r="HJ190"/>
          <cell r="HK190"/>
          <cell r="HL190"/>
          <cell r="HM190"/>
          <cell r="HN190"/>
          <cell r="HO190"/>
          <cell r="HP190"/>
          <cell r="HQ190"/>
          <cell r="HR190"/>
          <cell r="HS190"/>
          <cell r="HT190"/>
          <cell r="HU190"/>
          <cell r="HV190"/>
          <cell r="HW190"/>
          <cell r="HX190"/>
          <cell r="HY190"/>
          <cell r="HZ190"/>
          <cell r="IA190"/>
          <cell r="IB190"/>
          <cell r="IC190"/>
          <cell r="ID190"/>
          <cell r="IE190"/>
          <cell r="IF190"/>
          <cell r="IG190"/>
          <cell r="IH190"/>
          <cell r="II190"/>
          <cell r="IJ190"/>
          <cell r="IK190"/>
          <cell r="IL190"/>
          <cell r="IM190"/>
          <cell r="IN190"/>
          <cell r="IO190"/>
          <cell r="IP190"/>
          <cell r="IQ190"/>
          <cell r="IR190"/>
          <cell r="IS190"/>
          <cell r="IT190"/>
          <cell r="IU190"/>
          <cell r="IV190"/>
          <cell r="IW190"/>
          <cell r="IX190"/>
          <cell r="IY190"/>
          <cell r="IZ190"/>
          <cell r="JA190"/>
          <cell r="JB190"/>
          <cell r="JC190"/>
          <cell r="JD190"/>
          <cell r="JE190"/>
          <cell r="JF190"/>
          <cell r="JG190"/>
          <cell r="JH190"/>
          <cell r="JI190"/>
          <cell r="JJ190"/>
          <cell r="JK190"/>
          <cell r="JL190"/>
          <cell r="JM190"/>
          <cell r="JN190"/>
          <cell r="JO190"/>
          <cell r="JP190"/>
          <cell r="JQ190"/>
          <cell r="JR190"/>
          <cell r="JS190"/>
          <cell r="JT190"/>
          <cell r="JU190"/>
          <cell r="JV190"/>
          <cell r="JW190"/>
          <cell r="JX190"/>
          <cell r="JY190"/>
          <cell r="JZ190"/>
          <cell r="KA190"/>
          <cell r="KB190"/>
          <cell r="KC190"/>
          <cell r="KD190"/>
          <cell r="KE190"/>
          <cell r="KF190"/>
          <cell r="KG190"/>
          <cell r="KH190"/>
          <cell r="KI190"/>
          <cell r="KJ190"/>
          <cell r="KK190"/>
          <cell r="KL190"/>
          <cell r="KM190"/>
          <cell r="KN190"/>
          <cell r="KO190"/>
          <cell r="KP190"/>
          <cell r="KQ190"/>
          <cell r="KR190"/>
          <cell r="KS190"/>
          <cell r="KT190"/>
          <cell r="KU190"/>
          <cell r="KV190"/>
          <cell r="KW190"/>
          <cell r="KX190"/>
          <cell r="KY190"/>
          <cell r="KZ190"/>
          <cell r="LA190"/>
          <cell r="LB190"/>
          <cell r="LC190"/>
          <cell r="LD190"/>
          <cell r="LE190"/>
          <cell r="LF190"/>
          <cell r="LG190"/>
          <cell r="LH190"/>
          <cell r="LI190"/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/>
          <cell r="ED191"/>
          <cell r="EE191"/>
          <cell r="EF191"/>
          <cell r="EG191"/>
          <cell r="EH191"/>
          <cell r="EI191"/>
          <cell r="EJ191"/>
          <cell r="EK191"/>
          <cell r="EL191"/>
          <cell r="EM191"/>
          <cell r="EN191"/>
          <cell r="EO191"/>
          <cell r="EP191"/>
          <cell r="EQ191"/>
          <cell r="ER191"/>
          <cell r="ES191"/>
          <cell r="ET191"/>
          <cell r="EU191"/>
          <cell r="EV191"/>
          <cell r="EW191"/>
          <cell r="EX191"/>
          <cell r="EY191"/>
          <cell r="EZ191"/>
          <cell r="FA191"/>
          <cell r="FB191"/>
          <cell r="FC191"/>
          <cell r="FD191"/>
          <cell r="FE191"/>
          <cell r="FF191"/>
          <cell r="FG191"/>
          <cell r="FH191"/>
          <cell r="FI191"/>
          <cell r="FJ191"/>
          <cell r="FK191"/>
          <cell r="FL191"/>
          <cell r="FM191"/>
          <cell r="FN191"/>
          <cell r="FO191"/>
          <cell r="FP191"/>
          <cell r="FQ191"/>
          <cell r="FR191"/>
          <cell r="FS191"/>
          <cell r="FT191"/>
          <cell r="FU191"/>
          <cell r="FV191"/>
          <cell r="FW191"/>
          <cell r="FX191"/>
          <cell r="FY191"/>
          <cell r="FZ191"/>
          <cell r="GA191"/>
          <cell r="GB191"/>
          <cell r="GC191"/>
          <cell r="GD191"/>
          <cell r="GE191"/>
          <cell r="GF191"/>
          <cell r="GG191"/>
          <cell r="GH191"/>
          <cell r="GI191"/>
          <cell r="GJ191"/>
          <cell r="GK191"/>
          <cell r="GL191"/>
          <cell r="GM191"/>
          <cell r="GN191"/>
          <cell r="GO191"/>
          <cell r="GP191"/>
          <cell r="GQ191"/>
          <cell r="GR191"/>
          <cell r="GS191"/>
          <cell r="GT191"/>
          <cell r="GU191"/>
          <cell r="GV191"/>
          <cell r="GW191"/>
          <cell r="GX191"/>
          <cell r="GY191"/>
          <cell r="GZ191"/>
          <cell r="HA191"/>
          <cell r="HB191"/>
          <cell r="HC191"/>
          <cell r="HD191"/>
          <cell r="HE191"/>
          <cell r="HF191"/>
          <cell r="HG191"/>
          <cell r="HH191"/>
          <cell r="HI191"/>
          <cell r="HJ191"/>
          <cell r="HK191"/>
          <cell r="HL191"/>
          <cell r="HM191"/>
          <cell r="HN191"/>
          <cell r="HO191"/>
          <cell r="HP191"/>
          <cell r="HQ191"/>
          <cell r="HR191"/>
          <cell r="HS191"/>
          <cell r="HT191"/>
          <cell r="HU191"/>
          <cell r="HV191"/>
          <cell r="HW191"/>
          <cell r="HX191"/>
          <cell r="HY191"/>
          <cell r="HZ191"/>
          <cell r="IA191"/>
          <cell r="IB191"/>
          <cell r="IC191"/>
          <cell r="ID191"/>
          <cell r="IE191"/>
          <cell r="IF191"/>
          <cell r="IG191"/>
          <cell r="IH191"/>
          <cell r="II191"/>
          <cell r="IJ191"/>
          <cell r="IK191"/>
          <cell r="IL191"/>
          <cell r="IM191"/>
          <cell r="IN191"/>
          <cell r="IO191"/>
          <cell r="IP191"/>
          <cell r="IQ191"/>
          <cell r="IR191"/>
          <cell r="IS191"/>
          <cell r="IT191"/>
          <cell r="IU191"/>
          <cell r="IV191"/>
          <cell r="IW191"/>
          <cell r="IX191"/>
          <cell r="IY191"/>
          <cell r="IZ191"/>
          <cell r="JA191"/>
          <cell r="JB191"/>
          <cell r="JC191"/>
          <cell r="JD191"/>
          <cell r="JE191"/>
          <cell r="JF191"/>
          <cell r="JG191"/>
          <cell r="JH191"/>
          <cell r="JI191"/>
          <cell r="JJ191"/>
          <cell r="JK191"/>
          <cell r="JL191"/>
          <cell r="JM191"/>
          <cell r="JN191"/>
          <cell r="JO191"/>
          <cell r="JP191"/>
          <cell r="JQ191"/>
          <cell r="JR191"/>
          <cell r="JS191"/>
          <cell r="JT191"/>
          <cell r="JU191"/>
          <cell r="JV191"/>
          <cell r="JW191"/>
          <cell r="JX191"/>
          <cell r="JY191"/>
          <cell r="JZ191"/>
          <cell r="KA191"/>
          <cell r="KB191"/>
          <cell r="KC191"/>
          <cell r="KD191"/>
          <cell r="KE191"/>
          <cell r="KF191"/>
          <cell r="KG191"/>
          <cell r="KH191"/>
          <cell r="KI191"/>
          <cell r="KJ191"/>
          <cell r="KK191"/>
          <cell r="KL191"/>
          <cell r="KM191"/>
          <cell r="KN191"/>
          <cell r="KO191"/>
          <cell r="KP191"/>
          <cell r="KQ191"/>
          <cell r="KR191"/>
          <cell r="KS191"/>
          <cell r="KT191"/>
          <cell r="KU191"/>
          <cell r="KV191"/>
          <cell r="KW191"/>
          <cell r="KX191"/>
          <cell r="KY191"/>
          <cell r="KZ191"/>
          <cell r="LA191"/>
          <cell r="LB191"/>
          <cell r="LC191"/>
          <cell r="LD191"/>
          <cell r="LE191"/>
          <cell r="LF191"/>
          <cell r="LG191"/>
          <cell r="LH191"/>
          <cell r="LI191"/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/>
          <cell r="ED192"/>
          <cell r="EE192"/>
          <cell r="EF192"/>
          <cell r="EG192"/>
          <cell r="EH192"/>
          <cell r="EI192"/>
          <cell r="EJ192"/>
          <cell r="EK192"/>
          <cell r="EL192"/>
          <cell r="EM192"/>
          <cell r="EN192"/>
          <cell r="EO192"/>
          <cell r="EP192"/>
          <cell r="EQ192"/>
          <cell r="ER192"/>
          <cell r="ES192"/>
          <cell r="ET192"/>
          <cell r="EU192"/>
          <cell r="EV192"/>
          <cell r="EW192"/>
          <cell r="EX192"/>
          <cell r="EY192"/>
          <cell r="EZ192"/>
          <cell r="FA192"/>
          <cell r="FB192"/>
          <cell r="FC192"/>
          <cell r="FD192"/>
          <cell r="FE192"/>
          <cell r="FF192"/>
          <cell r="FG192"/>
          <cell r="FH192"/>
          <cell r="FI192"/>
          <cell r="FJ192"/>
          <cell r="FK192"/>
          <cell r="FL192"/>
          <cell r="FM192"/>
          <cell r="FN192"/>
          <cell r="FO192"/>
          <cell r="FP192"/>
          <cell r="FQ192"/>
          <cell r="FR192"/>
          <cell r="FS192"/>
          <cell r="FT192"/>
          <cell r="FU192"/>
          <cell r="FV192"/>
          <cell r="FW192"/>
          <cell r="FX192"/>
          <cell r="FY192"/>
          <cell r="FZ192"/>
          <cell r="GA192"/>
          <cell r="GB192"/>
          <cell r="GC192"/>
          <cell r="GD192"/>
          <cell r="GE192"/>
          <cell r="GF192"/>
          <cell r="GG192"/>
          <cell r="GH192"/>
          <cell r="GI192"/>
          <cell r="GJ192"/>
          <cell r="GK192"/>
          <cell r="GL192"/>
          <cell r="GM192"/>
          <cell r="GN192"/>
          <cell r="GO192"/>
          <cell r="GP192"/>
          <cell r="GQ192"/>
          <cell r="GR192"/>
          <cell r="GS192"/>
          <cell r="GT192"/>
          <cell r="GU192"/>
          <cell r="GV192"/>
          <cell r="GW192"/>
          <cell r="GX192"/>
          <cell r="GY192"/>
          <cell r="GZ192"/>
          <cell r="HA192"/>
          <cell r="HB192"/>
          <cell r="HC192"/>
          <cell r="HD192"/>
          <cell r="HE192"/>
          <cell r="HF192"/>
          <cell r="HG192"/>
          <cell r="HH192"/>
          <cell r="HI192"/>
          <cell r="HJ192"/>
          <cell r="HK192"/>
          <cell r="HL192"/>
          <cell r="HM192"/>
          <cell r="HN192"/>
          <cell r="HO192"/>
          <cell r="HP192"/>
          <cell r="HQ192"/>
          <cell r="HR192"/>
          <cell r="HS192"/>
          <cell r="HT192"/>
          <cell r="HU192"/>
          <cell r="HV192"/>
          <cell r="HW192"/>
          <cell r="HX192"/>
          <cell r="HY192"/>
          <cell r="HZ192"/>
          <cell r="IA192"/>
          <cell r="IB192"/>
          <cell r="IC192"/>
          <cell r="ID192"/>
          <cell r="IE192"/>
          <cell r="IF192"/>
          <cell r="IG192"/>
          <cell r="IH192"/>
          <cell r="II192"/>
          <cell r="IJ192"/>
          <cell r="IK192"/>
          <cell r="IL192"/>
          <cell r="IM192"/>
          <cell r="IN192"/>
          <cell r="IO192"/>
          <cell r="IP192"/>
          <cell r="IQ192"/>
          <cell r="IR192"/>
          <cell r="IS192"/>
          <cell r="IT192"/>
          <cell r="IU192"/>
          <cell r="IV192"/>
          <cell r="IW192"/>
          <cell r="IX192"/>
          <cell r="IY192"/>
          <cell r="IZ192"/>
          <cell r="JA192"/>
          <cell r="JB192"/>
          <cell r="JC192"/>
          <cell r="JD192"/>
          <cell r="JE192"/>
          <cell r="JF192"/>
          <cell r="JG192"/>
          <cell r="JH192"/>
          <cell r="JI192"/>
          <cell r="JJ192"/>
          <cell r="JK192"/>
          <cell r="JL192"/>
          <cell r="JM192"/>
          <cell r="JN192"/>
          <cell r="JO192"/>
          <cell r="JP192"/>
          <cell r="JQ192"/>
          <cell r="JR192"/>
          <cell r="JS192"/>
          <cell r="JT192"/>
          <cell r="JU192"/>
          <cell r="JV192"/>
          <cell r="JW192"/>
          <cell r="JX192"/>
          <cell r="JY192"/>
          <cell r="JZ192"/>
          <cell r="KA192"/>
          <cell r="KB192"/>
          <cell r="KC192"/>
          <cell r="KD192"/>
          <cell r="KE192"/>
          <cell r="KF192"/>
          <cell r="KG192"/>
          <cell r="KH192"/>
          <cell r="KI192"/>
          <cell r="KJ192"/>
          <cell r="KK192"/>
          <cell r="KL192"/>
          <cell r="KM192"/>
          <cell r="KN192"/>
          <cell r="KO192"/>
          <cell r="KP192"/>
          <cell r="KQ192"/>
          <cell r="KR192"/>
          <cell r="KS192"/>
          <cell r="KT192"/>
          <cell r="KU192"/>
          <cell r="KV192"/>
          <cell r="KW192"/>
          <cell r="KX192"/>
          <cell r="KY192"/>
          <cell r="KZ192"/>
          <cell r="LA192"/>
          <cell r="LB192"/>
          <cell r="LC192"/>
          <cell r="LD192"/>
          <cell r="LE192"/>
          <cell r="LF192"/>
          <cell r="LG192"/>
          <cell r="LH192"/>
          <cell r="LI192"/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/>
          <cell r="ED193"/>
          <cell r="EE193"/>
          <cell r="EF193"/>
          <cell r="EG193"/>
          <cell r="EH193"/>
          <cell r="EI193"/>
          <cell r="EJ193"/>
          <cell r="EK193"/>
          <cell r="EL193"/>
          <cell r="EM193"/>
          <cell r="EN193"/>
          <cell r="EO193"/>
          <cell r="EP193"/>
          <cell r="EQ193"/>
          <cell r="ER193"/>
          <cell r="ES193"/>
          <cell r="ET193"/>
          <cell r="EU193"/>
          <cell r="EV193"/>
          <cell r="EW193"/>
          <cell r="EX193"/>
          <cell r="EY193"/>
          <cell r="EZ193"/>
          <cell r="FA193"/>
          <cell r="FB193"/>
          <cell r="FC193"/>
          <cell r="FD193"/>
          <cell r="FE193"/>
          <cell r="FF193"/>
          <cell r="FG193"/>
          <cell r="FH193"/>
          <cell r="FI193"/>
          <cell r="FJ193"/>
          <cell r="FK193"/>
          <cell r="FL193"/>
          <cell r="FM193"/>
          <cell r="FN193"/>
          <cell r="FO193"/>
          <cell r="FP193"/>
          <cell r="FQ193"/>
          <cell r="FR193"/>
          <cell r="FS193"/>
          <cell r="FT193"/>
          <cell r="FU193"/>
          <cell r="FV193"/>
          <cell r="FW193"/>
          <cell r="FX193"/>
          <cell r="FY193"/>
          <cell r="FZ193"/>
          <cell r="GA193"/>
          <cell r="GB193"/>
          <cell r="GC193"/>
          <cell r="GD193"/>
          <cell r="GE193"/>
          <cell r="GF193"/>
          <cell r="GG193"/>
          <cell r="GH193"/>
          <cell r="GI193"/>
          <cell r="GJ193"/>
          <cell r="GK193"/>
          <cell r="GL193"/>
          <cell r="GM193"/>
          <cell r="GN193"/>
          <cell r="GO193"/>
          <cell r="GP193"/>
          <cell r="GQ193"/>
          <cell r="GR193"/>
          <cell r="GS193"/>
          <cell r="GT193"/>
          <cell r="GU193"/>
          <cell r="GV193"/>
          <cell r="GW193"/>
          <cell r="GX193"/>
          <cell r="GY193"/>
          <cell r="GZ193"/>
          <cell r="HA193"/>
          <cell r="HB193"/>
          <cell r="HC193"/>
          <cell r="HD193"/>
          <cell r="HE193"/>
          <cell r="HF193"/>
          <cell r="HG193"/>
          <cell r="HH193"/>
          <cell r="HI193"/>
          <cell r="HJ193"/>
          <cell r="HK193"/>
          <cell r="HL193"/>
          <cell r="HM193"/>
          <cell r="HN193"/>
          <cell r="HO193"/>
          <cell r="HP193"/>
          <cell r="HQ193"/>
          <cell r="HR193"/>
          <cell r="HS193"/>
          <cell r="HT193"/>
          <cell r="HU193"/>
          <cell r="HV193"/>
          <cell r="HW193"/>
          <cell r="HX193"/>
          <cell r="HY193"/>
          <cell r="HZ193"/>
          <cell r="IA193"/>
          <cell r="IB193"/>
          <cell r="IC193"/>
          <cell r="ID193"/>
          <cell r="IE193"/>
          <cell r="IF193"/>
          <cell r="IG193"/>
          <cell r="IH193"/>
          <cell r="II193"/>
          <cell r="IJ193"/>
          <cell r="IK193"/>
          <cell r="IL193"/>
          <cell r="IM193"/>
          <cell r="IN193"/>
          <cell r="IO193"/>
          <cell r="IP193"/>
          <cell r="IQ193"/>
          <cell r="IR193"/>
          <cell r="IS193"/>
          <cell r="IT193"/>
          <cell r="IU193"/>
          <cell r="IV193"/>
          <cell r="IW193"/>
          <cell r="IX193"/>
          <cell r="IY193"/>
          <cell r="IZ193"/>
          <cell r="JA193"/>
          <cell r="JB193"/>
          <cell r="JC193"/>
          <cell r="JD193"/>
          <cell r="JE193"/>
          <cell r="JF193"/>
          <cell r="JG193"/>
          <cell r="JH193"/>
          <cell r="JI193"/>
          <cell r="JJ193"/>
          <cell r="JK193"/>
          <cell r="JL193"/>
          <cell r="JM193"/>
          <cell r="JN193"/>
          <cell r="JO193"/>
          <cell r="JP193"/>
          <cell r="JQ193"/>
          <cell r="JR193"/>
          <cell r="JS193"/>
          <cell r="JT193"/>
          <cell r="JU193"/>
          <cell r="JV193"/>
          <cell r="JW193"/>
          <cell r="JX193"/>
          <cell r="JY193"/>
          <cell r="JZ193"/>
          <cell r="KA193"/>
          <cell r="KB193"/>
          <cell r="KC193"/>
          <cell r="KD193"/>
          <cell r="KE193"/>
          <cell r="KF193"/>
          <cell r="KG193"/>
          <cell r="KH193"/>
          <cell r="KI193"/>
          <cell r="KJ193"/>
          <cell r="KK193"/>
          <cell r="KL193"/>
          <cell r="KM193"/>
          <cell r="KN193"/>
          <cell r="KO193"/>
          <cell r="KP193"/>
          <cell r="KQ193"/>
          <cell r="KR193"/>
          <cell r="KS193"/>
          <cell r="KT193"/>
          <cell r="KU193"/>
          <cell r="KV193"/>
          <cell r="KW193"/>
          <cell r="KX193"/>
          <cell r="KY193"/>
          <cell r="KZ193"/>
          <cell r="LA193"/>
          <cell r="LB193"/>
          <cell r="LC193"/>
          <cell r="LD193"/>
          <cell r="LE193"/>
          <cell r="LF193"/>
          <cell r="LG193"/>
          <cell r="LH193"/>
          <cell r="LI193"/>
        </row>
        <row r="194">
          <cell r="EC194"/>
          <cell r="ED194"/>
          <cell r="EE194"/>
          <cell r="EF194"/>
          <cell r="EG194"/>
          <cell r="EH194"/>
          <cell r="EI194"/>
          <cell r="EJ194"/>
          <cell r="EK194"/>
          <cell r="EL194"/>
          <cell r="EM194"/>
          <cell r="EN194"/>
          <cell r="EO194"/>
          <cell r="EP194"/>
          <cell r="EQ194"/>
          <cell r="ER194"/>
          <cell r="ES194"/>
          <cell r="ET194"/>
          <cell r="EU194"/>
          <cell r="EV194"/>
          <cell r="EW194"/>
          <cell r="EX194"/>
          <cell r="EY194"/>
          <cell r="EZ194"/>
          <cell r="FA194"/>
          <cell r="FB194"/>
          <cell r="FC194"/>
          <cell r="FD194"/>
          <cell r="FE194"/>
          <cell r="FF194"/>
          <cell r="FG194"/>
          <cell r="FH194"/>
          <cell r="FI194"/>
          <cell r="FJ194"/>
          <cell r="FK194"/>
          <cell r="FL194"/>
          <cell r="FM194"/>
          <cell r="FN194"/>
          <cell r="FO194"/>
          <cell r="FP194"/>
          <cell r="FQ194"/>
          <cell r="FR194"/>
          <cell r="FS194"/>
          <cell r="FT194"/>
          <cell r="FU194"/>
          <cell r="FV194"/>
          <cell r="FW194"/>
          <cell r="FX194"/>
          <cell r="FY194"/>
          <cell r="FZ194"/>
          <cell r="GA194"/>
          <cell r="GB194"/>
          <cell r="GC194"/>
          <cell r="GD194"/>
          <cell r="GE194"/>
          <cell r="GF194"/>
          <cell r="GG194"/>
          <cell r="GH194"/>
          <cell r="GI194"/>
          <cell r="GJ194"/>
          <cell r="GK194"/>
          <cell r="GL194"/>
          <cell r="GM194"/>
          <cell r="GN194"/>
          <cell r="GO194"/>
          <cell r="GP194"/>
          <cell r="GQ194"/>
          <cell r="GR194"/>
          <cell r="GS194"/>
          <cell r="GT194"/>
          <cell r="GU194"/>
          <cell r="GV194"/>
          <cell r="GW194"/>
          <cell r="GX194"/>
          <cell r="GY194"/>
          <cell r="GZ194"/>
          <cell r="HA194"/>
          <cell r="HB194"/>
          <cell r="HC194"/>
          <cell r="HD194"/>
          <cell r="HE194"/>
          <cell r="HF194"/>
          <cell r="HG194"/>
          <cell r="HH194"/>
          <cell r="HI194"/>
          <cell r="HJ194"/>
          <cell r="HK194"/>
          <cell r="HL194"/>
          <cell r="HM194"/>
          <cell r="HN194"/>
          <cell r="HO194"/>
          <cell r="HP194"/>
          <cell r="HQ194"/>
          <cell r="HR194"/>
          <cell r="HS194"/>
          <cell r="HT194"/>
          <cell r="HU194"/>
          <cell r="HV194"/>
          <cell r="HW194"/>
          <cell r="HX194"/>
          <cell r="HY194"/>
          <cell r="HZ194"/>
          <cell r="IA194"/>
          <cell r="IB194"/>
          <cell r="IC194"/>
          <cell r="ID194"/>
          <cell r="IE194"/>
          <cell r="IF194"/>
          <cell r="IG194"/>
          <cell r="IH194"/>
          <cell r="II194"/>
          <cell r="IJ194"/>
          <cell r="IK194"/>
          <cell r="IL194"/>
          <cell r="IM194"/>
          <cell r="IN194"/>
          <cell r="IO194"/>
          <cell r="IP194"/>
          <cell r="IQ194"/>
          <cell r="IR194"/>
          <cell r="IS194"/>
          <cell r="IT194"/>
          <cell r="IU194"/>
          <cell r="IV194"/>
          <cell r="IW194"/>
          <cell r="IX194"/>
          <cell r="IY194"/>
          <cell r="IZ194"/>
          <cell r="JA194"/>
          <cell r="JB194"/>
          <cell r="JC194"/>
          <cell r="JD194"/>
          <cell r="JE194"/>
          <cell r="JF194"/>
          <cell r="JG194"/>
          <cell r="JH194"/>
          <cell r="JI194"/>
          <cell r="JJ194"/>
          <cell r="JK194"/>
          <cell r="JL194"/>
          <cell r="JM194"/>
          <cell r="JN194"/>
          <cell r="JO194"/>
          <cell r="JP194"/>
          <cell r="JQ194"/>
          <cell r="JR194"/>
          <cell r="JS194"/>
          <cell r="JT194"/>
          <cell r="JU194"/>
          <cell r="JV194"/>
          <cell r="JW194"/>
          <cell r="JX194"/>
          <cell r="JY194"/>
          <cell r="JZ194"/>
          <cell r="KA194"/>
          <cell r="KB194"/>
          <cell r="KC194"/>
          <cell r="KD194"/>
          <cell r="KE194"/>
          <cell r="KF194"/>
          <cell r="KG194"/>
          <cell r="KH194"/>
          <cell r="KI194"/>
          <cell r="KJ194"/>
          <cell r="KK194"/>
          <cell r="KL194"/>
          <cell r="KM194"/>
          <cell r="KN194"/>
          <cell r="KO194"/>
          <cell r="KP194"/>
          <cell r="KQ194"/>
          <cell r="KR194"/>
          <cell r="KS194"/>
          <cell r="KT194"/>
          <cell r="KU194"/>
          <cell r="KV194"/>
          <cell r="KW194"/>
          <cell r="KX194"/>
          <cell r="KY194"/>
          <cell r="KZ194"/>
          <cell r="LA194"/>
          <cell r="LB194"/>
          <cell r="LC194"/>
          <cell r="LD194"/>
          <cell r="LE194"/>
          <cell r="LF194"/>
          <cell r="LG194"/>
          <cell r="LH194"/>
          <cell r="LI194"/>
        </row>
        <row r="195">
          <cell r="EC195"/>
          <cell r="ED195"/>
          <cell r="EE195"/>
          <cell r="EF195"/>
          <cell r="EG195"/>
          <cell r="EH195"/>
          <cell r="EI195"/>
          <cell r="EJ195"/>
          <cell r="EK195"/>
          <cell r="EL195"/>
          <cell r="EM195"/>
          <cell r="EN195"/>
          <cell r="EO195"/>
          <cell r="EP195"/>
          <cell r="EQ195"/>
          <cell r="ER195"/>
          <cell r="ES195"/>
          <cell r="ET195"/>
          <cell r="EU195"/>
          <cell r="EV195"/>
          <cell r="EW195"/>
          <cell r="EX195"/>
          <cell r="EY195"/>
          <cell r="EZ195"/>
          <cell r="FA195"/>
          <cell r="FB195"/>
          <cell r="FC195"/>
          <cell r="FD195"/>
          <cell r="FE195"/>
          <cell r="FF195"/>
          <cell r="FG195"/>
          <cell r="FH195"/>
          <cell r="FI195"/>
          <cell r="FJ195"/>
          <cell r="FK195"/>
          <cell r="FL195"/>
          <cell r="FM195"/>
          <cell r="FN195"/>
          <cell r="FO195"/>
          <cell r="FP195"/>
          <cell r="FQ195"/>
          <cell r="FR195"/>
          <cell r="FS195"/>
          <cell r="FT195"/>
          <cell r="FU195"/>
          <cell r="FV195"/>
          <cell r="FW195"/>
          <cell r="FX195"/>
          <cell r="FY195"/>
          <cell r="FZ195"/>
          <cell r="GA195"/>
          <cell r="GB195"/>
          <cell r="GC195"/>
          <cell r="GD195"/>
          <cell r="GE195"/>
          <cell r="GF195"/>
          <cell r="GG195"/>
          <cell r="GH195"/>
          <cell r="GI195"/>
          <cell r="GJ195"/>
          <cell r="GK195"/>
          <cell r="GL195"/>
          <cell r="GM195"/>
          <cell r="GN195"/>
          <cell r="GO195"/>
          <cell r="GP195"/>
          <cell r="GQ195"/>
          <cell r="GR195"/>
          <cell r="GS195"/>
          <cell r="GT195"/>
          <cell r="GU195"/>
          <cell r="GV195"/>
          <cell r="GW195"/>
          <cell r="GX195"/>
          <cell r="GY195"/>
          <cell r="GZ195"/>
          <cell r="HA195"/>
          <cell r="HB195"/>
          <cell r="HC195"/>
          <cell r="HD195"/>
          <cell r="HE195"/>
          <cell r="HF195"/>
          <cell r="HG195"/>
          <cell r="HH195"/>
          <cell r="HI195"/>
          <cell r="HJ195"/>
          <cell r="HK195"/>
          <cell r="HL195"/>
          <cell r="HM195"/>
          <cell r="HN195"/>
          <cell r="HO195"/>
          <cell r="HP195"/>
          <cell r="HQ195"/>
          <cell r="HR195"/>
          <cell r="HS195"/>
          <cell r="HT195"/>
          <cell r="HU195"/>
          <cell r="HV195"/>
          <cell r="HW195"/>
          <cell r="HX195"/>
          <cell r="HY195"/>
          <cell r="HZ195"/>
          <cell r="IA195"/>
          <cell r="IB195"/>
          <cell r="IC195"/>
          <cell r="ID195"/>
          <cell r="IE195"/>
          <cell r="IF195"/>
          <cell r="IG195"/>
          <cell r="IH195"/>
          <cell r="II195"/>
          <cell r="IJ195"/>
          <cell r="IK195"/>
          <cell r="IL195"/>
          <cell r="IM195"/>
          <cell r="IN195"/>
          <cell r="IO195"/>
          <cell r="IP195"/>
          <cell r="IQ195"/>
          <cell r="IR195"/>
          <cell r="IS195"/>
          <cell r="IT195"/>
          <cell r="IU195"/>
          <cell r="IV195"/>
          <cell r="IW195"/>
          <cell r="IX195"/>
          <cell r="IY195"/>
          <cell r="IZ195"/>
          <cell r="JA195"/>
          <cell r="JB195"/>
          <cell r="JC195"/>
          <cell r="JD195"/>
          <cell r="JE195"/>
          <cell r="JF195"/>
          <cell r="JG195"/>
          <cell r="JH195"/>
          <cell r="JI195"/>
          <cell r="JJ195"/>
          <cell r="JK195"/>
          <cell r="JL195"/>
          <cell r="JM195"/>
          <cell r="JN195"/>
          <cell r="JO195"/>
          <cell r="JP195"/>
          <cell r="JQ195"/>
          <cell r="JR195"/>
          <cell r="JS195"/>
          <cell r="JT195"/>
          <cell r="JU195"/>
          <cell r="JV195"/>
          <cell r="JW195"/>
          <cell r="JX195"/>
          <cell r="JY195"/>
          <cell r="JZ195"/>
          <cell r="KA195"/>
          <cell r="KB195"/>
          <cell r="KC195"/>
          <cell r="KD195"/>
          <cell r="KE195"/>
          <cell r="KF195"/>
          <cell r="KG195"/>
          <cell r="KH195"/>
          <cell r="KI195"/>
          <cell r="KJ195"/>
          <cell r="KK195"/>
          <cell r="KL195"/>
          <cell r="KM195"/>
          <cell r="KN195"/>
          <cell r="KO195"/>
          <cell r="KP195"/>
          <cell r="KQ195"/>
          <cell r="KR195"/>
          <cell r="KS195"/>
          <cell r="KT195"/>
          <cell r="KU195"/>
          <cell r="KV195"/>
          <cell r="KW195"/>
          <cell r="KX195"/>
          <cell r="KY195"/>
          <cell r="KZ195"/>
          <cell r="LA195"/>
          <cell r="LB195"/>
          <cell r="LC195"/>
          <cell r="LD195"/>
          <cell r="LE195"/>
          <cell r="LF195"/>
          <cell r="LG195"/>
          <cell r="LH195"/>
          <cell r="LI195"/>
        </row>
        <row r="196">
          <cell r="EC196"/>
          <cell r="ED196"/>
          <cell r="EE196"/>
          <cell r="EF196"/>
          <cell r="EG196"/>
          <cell r="EH196"/>
          <cell r="EI196"/>
          <cell r="EJ196"/>
          <cell r="EK196"/>
          <cell r="EL196"/>
          <cell r="EM196"/>
          <cell r="EN196"/>
          <cell r="EO196"/>
          <cell r="EP196"/>
          <cell r="EQ196"/>
          <cell r="ER196"/>
          <cell r="ES196"/>
          <cell r="ET196"/>
          <cell r="EU196"/>
          <cell r="EV196"/>
          <cell r="EW196"/>
          <cell r="EX196"/>
          <cell r="EY196"/>
          <cell r="EZ196"/>
          <cell r="FA196"/>
          <cell r="FB196"/>
          <cell r="FC196"/>
          <cell r="FD196"/>
          <cell r="FE196"/>
          <cell r="FF196"/>
          <cell r="FG196"/>
          <cell r="FH196"/>
          <cell r="FI196"/>
          <cell r="FJ196"/>
          <cell r="FK196"/>
          <cell r="FL196"/>
          <cell r="FM196"/>
          <cell r="FN196"/>
          <cell r="FO196"/>
          <cell r="FP196"/>
          <cell r="FQ196"/>
          <cell r="FR196"/>
          <cell r="FS196"/>
          <cell r="FT196"/>
          <cell r="FU196"/>
          <cell r="FV196"/>
          <cell r="FW196"/>
          <cell r="FX196"/>
          <cell r="FY196"/>
          <cell r="FZ196"/>
          <cell r="GA196"/>
          <cell r="GB196"/>
          <cell r="GC196"/>
          <cell r="GD196"/>
          <cell r="GE196"/>
          <cell r="GF196"/>
          <cell r="GG196"/>
          <cell r="GH196"/>
          <cell r="GI196"/>
          <cell r="GJ196"/>
          <cell r="GK196"/>
          <cell r="GL196"/>
          <cell r="GM196"/>
          <cell r="GN196"/>
          <cell r="GO196"/>
          <cell r="GP196"/>
          <cell r="GQ196"/>
          <cell r="GR196"/>
          <cell r="GS196"/>
          <cell r="GT196"/>
          <cell r="GU196"/>
          <cell r="GV196"/>
          <cell r="GW196"/>
          <cell r="GX196"/>
          <cell r="GY196"/>
          <cell r="GZ196"/>
          <cell r="HA196"/>
          <cell r="HB196"/>
          <cell r="HC196"/>
          <cell r="HD196"/>
          <cell r="HE196"/>
          <cell r="HF196"/>
          <cell r="HG196"/>
          <cell r="HH196"/>
          <cell r="HI196"/>
          <cell r="HJ196"/>
          <cell r="HK196"/>
          <cell r="HL196"/>
          <cell r="HM196"/>
          <cell r="HN196"/>
          <cell r="HO196"/>
          <cell r="HP196"/>
          <cell r="HQ196"/>
          <cell r="HR196"/>
          <cell r="HS196"/>
          <cell r="HT196"/>
          <cell r="HU196"/>
          <cell r="HV196"/>
          <cell r="HW196"/>
          <cell r="HX196"/>
          <cell r="HY196"/>
          <cell r="HZ196"/>
          <cell r="IA196"/>
          <cell r="IB196"/>
          <cell r="IC196"/>
          <cell r="ID196"/>
          <cell r="IE196"/>
          <cell r="IF196"/>
          <cell r="IG196"/>
          <cell r="IH196"/>
          <cell r="II196"/>
          <cell r="IJ196"/>
          <cell r="IK196"/>
          <cell r="IL196"/>
          <cell r="IM196"/>
          <cell r="IN196"/>
          <cell r="IO196"/>
          <cell r="IP196"/>
          <cell r="IQ196"/>
          <cell r="IR196"/>
          <cell r="IS196"/>
          <cell r="IT196"/>
          <cell r="IU196"/>
          <cell r="IV196"/>
          <cell r="IW196"/>
          <cell r="IX196"/>
          <cell r="IY196"/>
          <cell r="IZ196"/>
          <cell r="JA196"/>
          <cell r="JB196"/>
          <cell r="JC196"/>
          <cell r="JD196"/>
          <cell r="JE196"/>
          <cell r="JF196"/>
          <cell r="JG196"/>
          <cell r="JH196"/>
          <cell r="JI196"/>
          <cell r="JJ196"/>
          <cell r="JK196"/>
          <cell r="JL196"/>
          <cell r="JM196"/>
          <cell r="JN196"/>
          <cell r="JO196"/>
          <cell r="JP196"/>
          <cell r="JQ196"/>
          <cell r="JR196"/>
          <cell r="JS196"/>
          <cell r="JT196"/>
          <cell r="JU196"/>
          <cell r="JV196"/>
          <cell r="JW196"/>
          <cell r="JX196"/>
          <cell r="JY196"/>
          <cell r="JZ196"/>
          <cell r="KA196"/>
          <cell r="KB196"/>
          <cell r="KC196"/>
          <cell r="KD196"/>
          <cell r="KE196"/>
          <cell r="KF196"/>
          <cell r="KG196"/>
          <cell r="KH196"/>
          <cell r="KI196"/>
          <cell r="KJ196"/>
          <cell r="KK196"/>
          <cell r="KL196"/>
          <cell r="KM196"/>
          <cell r="KN196"/>
          <cell r="KO196"/>
          <cell r="KP196"/>
          <cell r="KQ196"/>
          <cell r="KR196"/>
          <cell r="KS196"/>
          <cell r="KT196"/>
          <cell r="KU196"/>
          <cell r="KV196"/>
          <cell r="KW196"/>
          <cell r="KX196"/>
          <cell r="KY196"/>
          <cell r="KZ196"/>
          <cell r="LA196"/>
          <cell r="LB196"/>
          <cell r="LC196"/>
          <cell r="LD196"/>
          <cell r="LE196"/>
          <cell r="LF196"/>
          <cell r="LG196"/>
          <cell r="LH196"/>
          <cell r="LI196"/>
        </row>
        <row r="212">
          <cell r="EH212"/>
        </row>
        <row r="215">
          <cell r="E215" t="str">
            <v>PLAN OSTVARENJA BUDŽETA</v>
          </cell>
          <cell r="F215">
            <v>2006</v>
          </cell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>
            <v>2007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2008</v>
          </cell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>
            <v>2009</v>
          </cell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>
            <v>2010</v>
          </cell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>
            <v>2011</v>
          </cell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>
            <v>2012</v>
          </cell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>
            <v>2013</v>
          </cell>
          <cell r="CM215"/>
          <cell r="CN215"/>
          <cell r="CO215"/>
          <cell r="CP215"/>
          <cell r="CQ215"/>
          <cell r="CR215"/>
          <cell r="CS215"/>
          <cell r="CT215"/>
          <cell r="CU215"/>
          <cell r="CV215"/>
          <cell r="CW215"/>
          <cell r="CX215">
            <v>2014</v>
          </cell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>
            <v>2015</v>
          </cell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</row>
        <row r="216">
          <cell r="E216"/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/>
          <cell r="B219"/>
          <cell r="C219">
            <v>711</v>
          </cell>
          <cell r="D219" t="str">
            <v>711p</v>
          </cell>
          <cell r="E219" t="str">
            <v>Porezi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/>
          <cell r="CG219"/>
          <cell r="CH219"/>
          <cell r="CI219"/>
          <cell r="CJ219"/>
          <cell r="CK219"/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/>
        </row>
        <row r="221">
          <cell r="D221" t="str">
            <v>7112p</v>
          </cell>
          <cell r="E221" t="str">
            <v>Porez na dobit pravnih lica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/>
          <cell r="CG221"/>
          <cell r="CH221"/>
          <cell r="CI221"/>
          <cell r="CJ221"/>
          <cell r="CK221"/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/>
          <cell r="CH222"/>
          <cell r="CI222"/>
          <cell r="CJ222"/>
          <cell r="CK222"/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/>
        </row>
        <row r="223">
          <cell r="D223" t="str">
            <v>7114p</v>
          </cell>
          <cell r="E223" t="str">
            <v>Porez na dodatu vrijednost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/>
          <cell r="CH223"/>
          <cell r="CI223"/>
          <cell r="CJ223"/>
          <cell r="CK223"/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/>
        </row>
        <row r="224">
          <cell r="D224" t="str">
            <v>7115p</v>
          </cell>
          <cell r="E224" t="str">
            <v>Akcize</v>
          </cell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  <cell r="BZ224"/>
          <cell r="CA224"/>
          <cell r="CB224"/>
          <cell r="CC224"/>
          <cell r="CD224"/>
          <cell r="CE224"/>
          <cell r="CF224"/>
          <cell r="CG224"/>
          <cell r="CH224"/>
          <cell r="CI224"/>
          <cell r="CJ224"/>
          <cell r="CK224"/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/>
        </row>
        <row r="225">
          <cell r="D225" t="str">
            <v>7116p</v>
          </cell>
          <cell r="E225" t="str">
            <v>Porez na međunarodnu trgovinu i transakcije</v>
          </cell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  <cell r="BZ225"/>
          <cell r="CA225"/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/>
        </row>
        <row r="226"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/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G226"/>
          <cell r="DH226"/>
          <cell r="DI226"/>
          <cell r="DJ226"/>
          <cell r="DK226"/>
          <cell r="DL226"/>
          <cell r="DM226"/>
          <cell r="DN226"/>
          <cell r="DO226"/>
          <cell r="DP226"/>
          <cell r="DQ226"/>
          <cell r="DR226"/>
          <cell r="DS226"/>
          <cell r="DT226"/>
          <cell r="DU226"/>
          <cell r="DV226"/>
          <cell r="DW226"/>
          <cell r="DX226"/>
          <cell r="DY226"/>
          <cell r="DZ226"/>
          <cell r="EA226"/>
          <cell r="EB226"/>
          <cell r="EC226"/>
          <cell r="ED226"/>
          <cell r="EE226"/>
          <cell r="EF226"/>
          <cell r="EG226"/>
          <cell r="EH226"/>
          <cell r="EI226"/>
          <cell r="EJ226"/>
          <cell r="EK226"/>
          <cell r="EL226"/>
          <cell r="EM226"/>
          <cell r="EN226"/>
          <cell r="EO226"/>
          <cell r="EP226"/>
          <cell r="EQ226"/>
          <cell r="ER226"/>
          <cell r="ES226"/>
          <cell r="ET226"/>
        </row>
        <row r="227">
          <cell r="D227" t="str">
            <v>7118p</v>
          </cell>
          <cell r="E227" t="str">
            <v>Ostali republički porezi</v>
          </cell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  <cell r="BZ227"/>
          <cell r="CA227"/>
          <cell r="CB227"/>
          <cell r="CC227"/>
          <cell r="CD227"/>
          <cell r="CE227"/>
          <cell r="CF227"/>
          <cell r="CG227"/>
          <cell r="CH227"/>
          <cell r="CI227"/>
          <cell r="CJ227"/>
          <cell r="CK227"/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/>
        </row>
        <row r="228">
          <cell r="A228"/>
          <cell r="B228"/>
          <cell r="C228">
            <v>712</v>
          </cell>
          <cell r="D228" t="str">
            <v>712p</v>
          </cell>
          <cell r="E228" t="str">
            <v>Doprinosi</v>
          </cell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/>
        </row>
        <row r="230">
          <cell r="D230" t="str">
            <v>7122p</v>
          </cell>
          <cell r="E230" t="str">
            <v>Doprinosi za zdravstveno osiguranje</v>
          </cell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  <cell r="BZ230"/>
          <cell r="CA230"/>
          <cell r="CB230"/>
          <cell r="CC230"/>
          <cell r="CD230"/>
          <cell r="CE230"/>
          <cell r="CF230"/>
          <cell r="CG230"/>
          <cell r="CH230"/>
          <cell r="CI230"/>
          <cell r="CJ230"/>
          <cell r="CK230"/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/>
        </row>
        <row r="231">
          <cell r="D231" t="str">
            <v>7123p</v>
          </cell>
          <cell r="E231" t="str">
            <v>Doprinosi za osiguranje od nezaposlenosti</v>
          </cell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  <cell r="BZ231"/>
          <cell r="CA231"/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/>
        </row>
        <row r="232">
          <cell r="D232" t="str">
            <v>7124p</v>
          </cell>
          <cell r="E232" t="str">
            <v>Ostali doprinosi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  <cell r="BZ232"/>
          <cell r="CA232"/>
          <cell r="CB232"/>
          <cell r="CC232"/>
          <cell r="CD232"/>
          <cell r="CE232"/>
          <cell r="CF232"/>
          <cell r="CG232"/>
          <cell r="CH232"/>
          <cell r="CI232"/>
          <cell r="CJ232"/>
          <cell r="CK232"/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/>
        </row>
        <row r="233">
          <cell r="A233"/>
          <cell r="B233"/>
          <cell r="C233">
            <v>713</v>
          </cell>
          <cell r="D233" t="str">
            <v>713p</v>
          </cell>
          <cell r="E233" t="str">
            <v>Takse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  <cell r="BZ233"/>
          <cell r="CA233"/>
          <cell r="CB233"/>
          <cell r="CC233"/>
          <cell r="CD233"/>
          <cell r="CE233"/>
          <cell r="CF233"/>
          <cell r="CG233"/>
          <cell r="CH233"/>
          <cell r="CI233"/>
          <cell r="CJ233"/>
          <cell r="CK233"/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/>
        </row>
        <row r="234">
          <cell r="D234" t="str">
            <v>7131p</v>
          </cell>
          <cell r="E234" t="str">
            <v>Administrativne takse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  <cell r="BZ234"/>
          <cell r="CA234"/>
          <cell r="CB234"/>
          <cell r="CC234"/>
          <cell r="CD234"/>
          <cell r="CE234"/>
          <cell r="CF234"/>
          <cell r="CG234"/>
          <cell r="CH234"/>
          <cell r="CI234"/>
          <cell r="CJ234"/>
          <cell r="CK234"/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/>
        </row>
        <row r="235">
          <cell r="D235" t="str">
            <v>7132p</v>
          </cell>
          <cell r="E235" t="str">
            <v>Sudske takse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/>
        </row>
        <row r="236">
          <cell r="D236" t="str">
            <v>7133p</v>
          </cell>
          <cell r="E236" t="str">
            <v>Boravišne takse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  <cell r="BZ236"/>
          <cell r="CA236"/>
          <cell r="CB236"/>
          <cell r="CC236"/>
          <cell r="CD236"/>
          <cell r="CE236"/>
          <cell r="CF236"/>
          <cell r="CG236"/>
          <cell r="CH236"/>
          <cell r="CI236"/>
          <cell r="CJ236"/>
          <cell r="CK236"/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/>
        </row>
        <row r="237">
          <cell r="D237" t="e">
            <v>#REF!</v>
          </cell>
          <cell r="E237" t="str">
            <v>Registracione takse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  <cell r="BZ237"/>
          <cell r="CA237"/>
          <cell r="CB237"/>
          <cell r="CC237"/>
          <cell r="CD237"/>
          <cell r="CE237"/>
          <cell r="CF237"/>
          <cell r="CG237"/>
          <cell r="CH237"/>
          <cell r="CI237"/>
          <cell r="CJ237"/>
          <cell r="CK237"/>
          <cell r="CL237"/>
          <cell r="CM237"/>
          <cell r="CN237"/>
          <cell r="CO237"/>
          <cell r="CP237"/>
          <cell r="CQ237"/>
          <cell r="CR237"/>
          <cell r="CS237"/>
          <cell r="CT237"/>
          <cell r="CU237"/>
          <cell r="CV237"/>
          <cell r="CW237"/>
          <cell r="CX237"/>
          <cell r="CY237"/>
          <cell r="CZ237"/>
          <cell r="DA237"/>
          <cell r="DB237"/>
          <cell r="DC237"/>
          <cell r="DD237"/>
          <cell r="DE237"/>
          <cell r="DF237"/>
          <cell r="DG237"/>
          <cell r="DH237"/>
          <cell r="DI237"/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/>
          <cell r="DW237"/>
          <cell r="DX237"/>
          <cell r="DY237"/>
          <cell r="DZ237"/>
          <cell r="EA237"/>
          <cell r="EB237"/>
          <cell r="EC237"/>
          <cell r="ED237"/>
          <cell r="EE237"/>
          <cell r="EF237"/>
          <cell r="EG237"/>
          <cell r="EH237"/>
          <cell r="EI237"/>
          <cell r="EJ237"/>
          <cell r="EK237"/>
          <cell r="EL237"/>
          <cell r="EM237"/>
          <cell r="EN237"/>
          <cell r="EO237"/>
          <cell r="EP237"/>
          <cell r="EQ237"/>
          <cell r="ER237"/>
          <cell r="ES237"/>
          <cell r="ET237"/>
        </row>
        <row r="238">
          <cell r="D238" t="e">
            <v>#REF!</v>
          </cell>
          <cell r="E238" t="str">
            <v>Lokalne komunalne takse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  <cell r="DB238"/>
          <cell r="DC238"/>
          <cell r="DD238"/>
          <cell r="DE238"/>
          <cell r="DF238"/>
          <cell r="DG238"/>
          <cell r="DH238"/>
          <cell r="DI238"/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/>
          <cell r="DW238"/>
          <cell r="DX238"/>
          <cell r="DY238"/>
          <cell r="DZ238"/>
          <cell r="EA238"/>
          <cell r="EB238"/>
          <cell r="EC238"/>
          <cell r="ED238"/>
          <cell r="EE238"/>
          <cell r="EF238"/>
          <cell r="EG238"/>
          <cell r="EH238"/>
          <cell r="EI238"/>
          <cell r="EJ238"/>
          <cell r="EK238"/>
          <cell r="EL238"/>
          <cell r="EM238"/>
          <cell r="EN238"/>
          <cell r="EO238"/>
          <cell r="EP238"/>
          <cell r="EQ238"/>
          <cell r="ER238"/>
          <cell r="ES238"/>
          <cell r="ET238"/>
        </row>
        <row r="239">
          <cell r="D239" t="str">
            <v>7136p</v>
          </cell>
          <cell r="E239" t="str">
            <v>Ostale takse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/>
          <cell r="BZ239"/>
          <cell r="CA239"/>
          <cell r="CB239"/>
          <cell r="CC239"/>
          <cell r="CD239"/>
          <cell r="CE239"/>
          <cell r="CF239"/>
          <cell r="CG239"/>
          <cell r="CH239"/>
          <cell r="CI239"/>
          <cell r="CJ239"/>
          <cell r="CK239"/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/>
        </row>
        <row r="240">
          <cell r="A240"/>
          <cell r="B240"/>
          <cell r="C240">
            <v>714</v>
          </cell>
          <cell r="D240" t="str">
            <v>714p</v>
          </cell>
          <cell r="E240" t="str">
            <v>Naknade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/>
          <cell r="BZ240"/>
          <cell r="CA240"/>
          <cell r="CB240"/>
          <cell r="CC240"/>
          <cell r="CD240"/>
          <cell r="CE240"/>
          <cell r="CF240"/>
          <cell r="CG240"/>
          <cell r="CH240"/>
          <cell r="CI240"/>
          <cell r="CJ240"/>
          <cell r="CK240"/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/>
        </row>
        <row r="241">
          <cell r="D241" t="str">
            <v>7141p</v>
          </cell>
          <cell r="E241" t="str">
            <v>Naknade za korišćenje dobara od opšteg interesa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  <cell r="BZ241"/>
          <cell r="CA241"/>
          <cell r="CB241"/>
          <cell r="CC241"/>
          <cell r="CD241"/>
          <cell r="CE241"/>
          <cell r="CF241"/>
          <cell r="CG241"/>
          <cell r="CH241"/>
          <cell r="CI241"/>
          <cell r="CJ241"/>
          <cell r="CK241"/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/>
        </row>
        <row r="242">
          <cell r="D242" t="str">
            <v>7142p</v>
          </cell>
          <cell r="E242" t="str">
            <v>Naknade za korišćenje prirodnih dobara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  <cell r="BZ242"/>
          <cell r="CA242"/>
          <cell r="CB242"/>
          <cell r="CC242"/>
          <cell r="CD242"/>
          <cell r="CE242"/>
          <cell r="CF242"/>
          <cell r="CG242"/>
          <cell r="CH242"/>
          <cell r="CI242"/>
          <cell r="CJ242"/>
          <cell r="CK242"/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/>
        </row>
        <row r="243">
          <cell r="D243" t="str">
            <v>7143p</v>
          </cell>
          <cell r="E243" t="str">
            <v>Ekološke naknade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  <cell r="BZ243"/>
          <cell r="CA243"/>
          <cell r="CB243"/>
          <cell r="CC243"/>
          <cell r="CD243"/>
          <cell r="CE243"/>
          <cell r="CF243"/>
          <cell r="CG243"/>
          <cell r="CH243"/>
          <cell r="CI243"/>
          <cell r="CJ243"/>
          <cell r="CK243"/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/>
        </row>
        <row r="244">
          <cell r="D244" t="str">
            <v>7144p</v>
          </cell>
          <cell r="E244" t="str">
            <v>Naknade za priređivanje igara na sreću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  <cell r="BZ244"/>
          <cell r="CA244"/>
          <cell r="CB244"/>
          <cell r="CC244"/>
          <cell r="CD244"/>
          <cell r="CE244"/>
          <cell r="CF244"/>
          <cell r="CG244"/>
          <cell r="CH244"/>
          <cell r="CI244"/>
          <cell r="CJ244"/>
          <cell r="CK244"/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/>
        </row>
        <row r="245">
          <cell r="D245" t="e">
            <v>#REF!</v>
          </cell>
          <cell r="E245" t="str">
            <v>Naknade za korišćenje građevinskog zemljišta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/>
          <cell r="BZ245"/>
          <cell r="CA245"/>
          <cell r="CB245"/>
          <cell r="CC245"/>
          <cell r="CD245"/>
          <cell r="CE245"/>
          <cell r="CF245"/>
          <cell r="CG245"/>
          <cell r="CH245"/>
          <cell r="CI245"/>
          <cell r="CJ245"/>
          <cell r="CK245"/>
          <cell r="CL245"/>
          <cell r="CM245"/>
          <cell r="CN245"/>
          <cell r="CO245"/>
          <cell r="CP245"/>
          <cell r="CQ245"/>
          <cell r="CR245"/>
          <cell r="CS245"/>
          <cell r="CT245"/>
          <cell r="CU245"/>
          <cell r="CV245"/>
          <cell r="CW245"/>
          <cell r="CX245"/>
          <cell r="CY245"/>
          <cell r="CZ245"/>
          <cell r="DA245"/>
          <cell r="DB245"/>
          <cell r="DC245"/>
          <cell r="DD245"/>
          <cell r="DE245"/>
          <cell r="DF245"/>
          <cell r="DG245"/>
          <cell r="DH245"/>
          <cell r="DI245"/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/>
          <cell r="DW245"/>
          <cell r="DX245"/>
          <cell r="DY245"/>
          <cell r="DZ245"/>
          <cell r="EA245"/>
          <cell r="EB245"/>
          <cell r="EC245"/>
          <cell r="ED245"/>
          <cell r="EE245"/>
          <cell r="EF245"/>
          <cell r="EG245"/>
          <cell r="EH245"/>
          <cell r="EI245"/>
          <cell r="EJ245"/>
          <cell r="EK245"/>
          <cell r="EL245"/>
          <cell r="EM245"/>
          <cell r="EN245"/>
          <cell r="EO245"/>
          <cell r="EP245"/>
          <cell r="EQ245"/>
          <cell r="ER245"/>
          <cell r="ES245"/>
          <cell r="ET245"/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/>
          <cell r="BZ246"/>
          <cell r="CA246"/>
          <cell r="CB246"/>
          <cell r="CC246"/>
          <cell r="CD246"/>
          <cell r="CE246"/>
          <cell r="CF246"/>
          <cell r="CG246"/>
          <cell r="CH246"/>
          <cell r="CI246"/>
          <cell r="CJ246"/>
          <cell r="CK246"/>
          <cell r="CL246"/>
          <cell r="CM246"/>
          <cell r="CN246"/>
          <cell r="CO246"/>
          <cell r="CP246"/>
          <cell r="CQ246"/>
          <cell r="CR246"/>
          <cell r="CS246"/>
          <cell r="CT246"/>
          <cell r="CU246"/>
          <cell r="CV246"/>
          <cell r="CW246"/>
          <cell r="CX246"/>
          <cell r="CY246"/>
          <cell r="CZ246"/>
          <cell r="DA246"/>
          <cell r="DB246"/>
          <cell r="DC246"/>
          <cell r="DD246"/>
          <cell r="DE246"/>
          <cell r="DF246"/>
          <cell r="DG246"/>
          <cell r="DH246"/>
          <cell r="DI246"/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/>
          <cell r="DW246"/>
          <cell r="DX246"/>
          <cell r="DY246"/>
          <cell r="DZ246"/>
          <cell r="EA246"/>
          <cell r="EB246"/>
          <cell r="EC246"/>
          <cell r="ED246"/>
          <cell r="EE246"/>
          <cell r="EF246"/>
          <cell r="EG246"/>
          <cell r="EH246"/>
          <cell r="EI246"/>
          <cell r="EJ246"/>
          <cell r="EK246"/>
          <cell r="EL246"/>
          <cell r="EM246"/>
          <cell r="EN246"/>
          <cell r="EO246"/>
          <cell r="EP246"/>
          <cell r="EQ246"/>
          <cell r="ER246"/>
          <cell r="ES246"/>
          <cell r="ET246"/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/>
          <cell r="BZ247"/>
          <cell r="CA247"/>
          <cell r="CB247"/>
          <cell r="CC247"/>
          <cell r="CD247"/>
          <cell r="CE247"/>
          <cell r="CF247"/>
          <cell r="CG247"/>
          <cell r="CH247"/>
          <cell r="CI247"/>
          <cell r="CJ247"/>
          <cell r="CK247"/>
          <cell r="CL247"/>
          <cell r="CM247"/>
          <cell r="CN247"/>
          <cell r="CO247"/>
          <cell r="CP247"/>
          <cell r="CQ247"/>
          <cell r="CR247"/>
          <cell r="CS247"/>
          <cell r="CT247"/>
          <cell r="CU247"/>
          <cell r="CV247"/>
          <cell r="CW247"/>
          <cell r="CX247"/>
          <cell r="CY247"/>
          <cell r="CZ247"/>
          <cell r="DA247"/>
          <cell r="DB247"/>
          <cell r="DC247"/>
          <cell r="DD247"/>
          <cell r="DE247"/>
          <cell r="DF247"/>
          <cell r="DG247"/>
          <cell r="DH247"/>
          <cell r="DI247"/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/>
          <cell r="DW247"/>
          <cell r="DX247"/>
          <cell r="DY247"/>
          <cell r="DZ247"/>
          <cell r="EA247"/>
          <cell r="EB247"/>
          <cell r="EC247"/>
          <cell r="ED247"/>
          <cell r="EE247"/>
          <cell r="EF247"/>
          <cell r="EG247"/>
          <cell r="EH247"/>
          <cell r="EI247"/>
          <cell r="EJ247"/>
          <cell r="EK247"/>
          <cell r="EL247"/>
          <cell r="EM247"/>
          <cell r="EN247"/>
          <cell r="EO247"/>
          <cell r="EP247"/>
          <cell r="EQ247"/>
          <cell r="ER247"/>
          <cell r="ES247"/>
          <cell r="ET247"/>
        </row>
        <row r="248">
          <cell r="D248" t="str">
            <v>7148p</v>
          </cell>
          <cell r="E248" t="str">
            <v>Naknada za puteve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/>
        </row>
        <row r="249">
          <cell r="D249" t="str">
            <v>7149p</v>
          </cell>
          <cell r="E249" t="str">
            <v>Ostale naknade</v>
          </cell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/>
          <cell r="BZ249"/>
          <cell r="CA249"/>
          <cell r="CB249"/>
          <cell r="CC249"/>
          <cell r="CD249"/>
          <cell r="CE249"/>
          <cell r="CF249"/>
          <cell r="CG249"/>
          <cell r="CH249"/>
          <cell r="CI249"/>
          <cell r="CJ249"/>
          <cell r="CK249"/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/>
        </row>
        <row r="250">
          <cell r="A250"/>
          <cell r="B250"/>
          <cell r="C250">
            <v>715</v>
          </cell>
          <cell r="D250" t="str">
            <v>715p</v>
          </cell>
          <cell r="E250" t="str">
            <v>Ostali prihodi</v>
          </cell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/>
          <cell r="BZ250"/>
          <cell r="CA250"/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/>
        </row>
        <row r="251">
          <cell r="D251" t="str">
            <v>7151p</v>
          </cell>
          <cell r="E251" t="str">
            <v>Prihodi od kapitala</v>
          </cell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/>
          <cell r="BU251"/>
          <cell r="BV251"/>
          <cell r="BW251"/>
          <cell r="BX251"/>
          <cell r="BY251"/>
          <cell r="BZ251"/>
          <cell r="CA251"/>
          <cell r="CB251"/>
          <cell r="CC251"/>
          <cell r="CD251"/>
          <cell r="CE251"/>
          <cell r="CF251"/>
          <cell r="CG251"/>
          <cell r="CH251"/>
          <cell r="CI251"/>
          <cell r="CJ251"/>
          <cell r="CK251"/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/>
        </row>
        <row r="252">
          <cell r="D252" t="str">
            <v>7152p</v>
          </cell>
          <cell r="E252" t="str">
            <v>Novčane kazne i oduzete imovinske koristi</v>
          </cell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/>
          <cell r="BU252"/>
          <cell r="BV252"/>
          <cell r="BW252"/>
          <cell r="BX252"/>
          <cell r="BY252"/>
          <cell r="BZ252"/>
          <cell r="CA252"/>
          <cell r="CB252"/>
          <cell r="CC252"/>
          <cell r="CD252"/>
          <cell r="CE252"/>
          <cell r="CF252"/>
          <cell r="CG252"/>
          <cell r="CH252"/>
          <cell r="CI252"/>
          <cell r="CJ252"/>
          <cell r="CK252"/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/>
        </row>
        <row r="253">
          <cell r="D253" t="str">
            <v>7153p</v>
          </cell>
          <cell r="E253" t="str">
            <v>Prihodi koje organi ostvaruju vršenjem svoje djelatnosti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/>
          <cell r="BZ253"/>
          <cell r="CA253"/>
          <cell r="CB253"/>
          <cell r="CC253"/>
          <cell r="CD253"/>
          <cell r="CE253"/>
          <cell r="CF253"/>
          <cell r="CG253"/>
          <cell r="CH253"/>
          <cell r="CI253"/>
          <cell r="CJ253"/>
          <cell r="CK253"/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/>
        </row>
        <row r="254">
          <cell r="D254" t="e">
            <v>#REF!</v>
          </cell>
          <cell r="E254" t="str">
            <v>Samodoprinosi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  <cell r="CC254"/>
          <cell r="CD254"/>
          <cell r="CE254"/>
          <cell r="CF254"/>
          <cell r="CG254"/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/>
          <cell r="CS254"/>
          <cell r="CT254"/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/>
          <cell r="DW254"/>
          <cell r="DX254"/>
          <cell r="DY254"/>
          <cell r="DZ254"/>
          <cell r="EA254"/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/>
        </row>
        <row r="255">
          <cell r="D255" t="str">
            <v>7155p</v>
          </cell>
          <cell r="E255" t="str">
            <v>Ostali prihodi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/>
          <cell r="BZ255"/>
          <cell r="CA255"/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/>
        </row>
        <row r="256">
          <cell r="A256"/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/>
          <cell r="BZ256"/>
          <cell r="CA256"/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/>
          <cell r="DK256"/>
          <cell r="DL256"/>
          <cell r="DM256"/>
          <cell r="DN256"/>
          <cell r="DO256"/>
          <cell r="DP256"/>
          <cell r="DQ256"/>
          <cell r="DR256"/>
          <cell r="DS256"/>
          <cell r="DT256"/>
          <cell r="DU256"/>
          <cell r="DV256">
            <v>0</v>
          </cell>
          <cell r="DW256"/>
          <cell r="DX256"/>
          <cell r="DY256"/>
          <cell r="DZ256"/>
          <cell r="EA256"/>
          <cell r="EB256"/>
          <cell r="EC256"/>
          <cell r="ED256"/>
          <cell r="EE256"/>
          <cell r="EF256"/>
          <cell r="EG256"/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/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  <cell r="DB257"/>
          <cell r="DC257"/>
          <cell r="DD257"/>
          <cell r="DE257"/>
          <cell r="DF257"/>
          <cell r="DG257"/>
          <cell r="DH257"/>
          <cell r="DI257"/>
          <cell r="DJ257"/>
          <cell r="DK257"/>
          <cell r="DL257"/>
          <cell r="DM257"/>
          <cell r="DN257"/>
          <cell r="DO257"/>
          <cell r="DP257"/>
          <cell r="DQ257"/>
          <cell r="DR257"/>
          <cell r="DS257"/>
          <cell r="DT257"/>
          <cell r="DU257"/>
          <cell r="DV257"/>
          <cell r="DW257"/>
          <cell r="DX257"/>
          <cell r="DY257"/>
          <cell r="DZ257"/>
          <cell r="EA257"/>
          <cell r="EB257"/>
          <cell r="EC257"/>
          <cell r="ED257"/>
          <cell r="EE257"/>
          <cell r="EF257"/>
          <cell r="EG257"/>
          <cell r="EH257"/>
          <cell r="EI257"/>
          <cell r="EJ257"/>
          <cell r="EK257"/>
          <cell r="EL257"/>
          <cell r="EM257"/>
          <cell r="EN257"/>
          <cell r="EO257"/>
          <cell r="EP257"/>
          <cell r="EQ257"/>
          <cell r="ER257"/>
          <cell r="ES257"/>
          <cell r="ET257"/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/>
          <cell r="BU258"/>
          <cell r="BV258"/>
          <cell r="BW258"/>
          <cell r="BX258"/>
          <cell r="BY258"/>
          <cell r="BZ258"/>
          <cell r="CA258"/>
          <cell r="CB258"/>
          <cell r="CC258"/>
          <cell r="CD258"/>
          <cell r="CE258"/>
          <cell r="CF258"/>
          <cell r="CG258"/>
          <cell r="CH258"/>
          <cell r="CI258"/>
          <cell r="CJ258"/>
          <cell r="CK258"/>
          <cell r="CL258"/>
          <cell r="CM258"/>
          <cell r="CN258"/>
          <cell r="CO258"/>
          <cell r="CP258"/>
          <cell r="CQ258"/>
          <cell r="CR258"/>
          <cell r="CS258"/>
          <cell r="CT258"/>
          <cell r="CU258"/>
          <cell r="CV258"/>
          <cell r="CW258"/>
          <cell r="CX258"/>
          <cell r="CY258"/>
          <cell r="CZ258"/>
          <cell r="DA258"/>
          <cell r="DB258"/>
          <cell r="DC258"/>
          <cell r="DD258"/>
          <cell r="DE258"/>
          <cell r="DF258"/>
          <cell r="DG258"/>
          <cell r="DH258"/>
          <cell r="DI258"/>
          <cell r="DJ258"/>
          <cell r="DK258"/>
          <cell r="DL258"/>
          <cell r="DM258"/>
          <cell r="DN258"/>
          <cell r="DO258"/>
          <cell r="DP258"/>
          <cell r="DQ258"/>
          <cell r="DR258"/>
          <cell r="DS258"/>
          <cell r="DT258"/>
          <cell r="DU258"/>
          <cell r="DV258"/>
          <cell r="DW258"/>
          <cell r="DX258"/>
          <cell r="DY258"/>
          <cell r="DZ258"/>
          <cell r="EA258"/>
          <cell r="EB258"/>
          <cell r="EC258"/>
          <cell r="ED258"/>
          <cell r="EE258"/>
          <cell r="EF258"/>
          <cell r="EG258"/>
          <cell r="EH258"/>
          <cell r="EI258"/>
          <cell r="EJ258"/>
          <cell r="EK258"/>
          <cell r="EL258"/>
          <cell r="EM258"/>
          <cell r="EN258"/>
          <cell r="EO258"/>
          <cell r="EP258"/>
          <cell r="EQ258"/>
          <cell r="ER258"/>
          <cell r="ES258"/>
          <cell r="ET258"/>
        </row>
        <row r="259">
          <cell r="A259"/>
          <cell r="B259">
            <v>73</v>
          </cell>
          <cell r="C259"/>
          <cell r="D259" t="str">
            <v>73p</v>
          </cell>
          <cell r="E259" t="str">
            <v>Primici od otplate kredita i sredstva prenesena iz prethodne godine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/>
          <cell r="BZ259"/>
          <cell r="CA259"/>
          <cell r="CB259"/>
          <cell r="CC259"/>
          <cell r="CD259"/>
          <cell r="CE259"/>
          <cell r="CF259"/>
          <cell r="CG259"/>
          <cell r="CH259"/>
          <cell r="CI259"/>
          <cell r="CJ259"/>
          <cell r="CK259"/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/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  <cell r="DB260"/>
          <cell r="DC260"/>
          <cell r="DD260"/>
          <cell r="DE260"/>
          <cell r="DF260"/>
          <cell r="DG260"/>
          <cell r="DH260"/>
          <cell r="DI260"/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/>
          <cell r="DW260"/>
          <cell r="DX260"/>
          <cell r="DY260"/>
          <cell r="DZ260"/>
          <cell r="EA260"/>
          <cell r="EB260"/>
          <cell r="EC260"/>
          <cell r="ED260"/>
          <cell r="EE260"/>
          <cell r="EF260"/>
          <cell r="EG260"/>
          <cell r="EH260"/>
          <cell r="EI260"/>
          <cell r="EJ260"/>
          <cell r="EK260"/>
          <cell r="EL260"/>
          <cell r="EM260"/>
          <cell r="EN260"/>
          <cell r="EO260"/>
          <cell r="EP260"/>
          <cell r="EQ260"/>
          <cell r="ER260"/>
          <cell r="ES260"/>
          <cell r="ET260"/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/>
          <cell r="BZ261"/>
          <cell r="CA261"/>
          <cell r="CB261"/>
          <cell r="CC261"/>
          <cell r="CD261"/>
          <cell r="CE261"/>
          <cell r="CF261"/>
          <cell r="CG261"/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/>
          <cell r="CS261"/>
          <cell r="CT261"/>
          <cell r="CU261"/>
          <cell r="CV261"/>
          <cell r="CW261"/>
          <cell r="CX261"/>
          <cell r="CY261"/>
          <cell r="CZ261"/>
          <cell r="DA261"/>
          <cell r="DB261"/>
          <cell r="DC261"/>
          <cell r="DD261"/>
          <cell r="DE261"/>
          <cell r="DF261"/>
          <cell r="DG261"/>
          <cell r="DH261"/>
          <cell r="DI261"/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/>
          <cell r="DW261"/>
          <cell r="DX261"/>
          <cell r="DY261"/>
          <cell r="DZ261"/>
          <cell r="EA261"/>
          <cell r="EB261"/>
          <cell r="EC261"/>
          <cell r="ED261"/>
          <cell r="EE261"/>
          <cell r="EF261"/>
          <cell r="EG261"/>
          <cell r="EH261"/>
          <cell r="EI261"/>
          <cell r="EJ261"/>
          <cell r="EK261"/>
          <cell r="EL261"/>
          <cell r="EM261"/>
          <cell r="EN261"/>
          <cell r="EO261"/>
          <cell r="EP261"/>
          <cell r="EQ261"/>
          <cell r="ER261"/>
          <cell r="ES261"/>
          <cell r="ET261"/>
        </row>
        <row r="262">
          <cell r="A262"/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/>
          <cell r="BZ262"/>
          <cell r="CA262"/>
          <cell r="CB262"/>
          <cell r="CC262"/>
          <cell r="CD262"/>
          <cell r="CE262"/>
          <cell r="CF262"/>
          <cell r="CG262"/>
          <cell r="CH262"/>
          <cell r="CI262"/>
          <cell r="CJ262"/>
          <cell r="CK262"/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/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/>
          <cell r="BZ263"/>
          <cell r="CA263"/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/>
          <cell r="CS263"/>
          <cell r="CT263"/>
          <cell r="CU263"/>
          <cell r="CV263"/>
          <cell r="CW263"/>
          <cell r="CX263"/>
          <cell r="CY263"/>
          <cell r="CZ263"/>
          <cell r="DA263"/>
          <cell r="DB263"/>
          <cell r="DC263"/>
          <cell r="DD263"/>
          <cell r="DE263"/>
          <cell r="DF263"/>
          <cell r="DG263"/>
          <cell r="DH263"/>
          <cell r="DI263"/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/>
          <cell r="DW263"/>
          <cell r="DX263"/>
          <cell r="DY263"/>
          <cell r="DZ263"/>
          <cell r="EA263"/>
          <cell r="EB263"/>
          <cell r="EC263"/>
          <cell r="ED263"/>
          <cell r="EE263"/>
          <cell r="EF263"/>
          <cell r="EG263"/>
          <cell r="EH263"/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/>
          <cell r="BZ264"/>
          <cell r="CA264"/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/>
          <cell r="CS264"/>
          <cell r="CT264"/>
          <cell r="CU264"/>
          <cell r="CV264"/>
          <cell r="CW264"/>
          <cell r="CX264"/>
          <cell r="CY264"/>
          <cell r="CZ264"/>
          <cell r="DA264"/>
          <cell r="DB264"/>
          <cell r="DC264"/>
          <cell r="DD264"/>
          <cell r="DE264"/>
          <cell r="DF264"/>
          <cell r="DG264"/>
          <cell r="DH264"/>
          <cell r="DI264"/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/>
          <cell r="DW264"/>
          <cell r="DX264"/>
          <cell r="DY264"/>
          <cell r="DZ264"/>
          <cell r="EA264"/>
          <cell r="EB264"/>
          <cell r="EC264"/>
          <cell r="ED264"/>
          <cell r="EE264"/>
          <cell r="EF264"/>
          <cell r="EG264"/>
          <cell r="EH264"/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/>
          <cell r="BZ265"/>
          <cell r="CA265"/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/>
          <cell r="CM265"/>
          <cell r="CN265"/>
          <cell r="CO265"/>
          <cell r="CP265"/>
          <cell r="CQ265"/>
          <cell r="CR265"/>
          <cell r="CS265"/>
          <cell r="CT265"/>
          <cell r="CU265"/>
          <cell r="CV265"/>
          <cell r="CW265"/>
          <cell r="CX265"/>
          <cell r="CY265"/>
          <cell r="CZ265"/>
          <cell r="DA265"/>
          <cell r="DB265"/>
          <cell r="DC265"/>
          <cell r="DD265"/>
          <cell r="DE265"/>
          <cell r="DF265"/>
          <cell r="DG265"/>
          <cell r="DH265"/>
          <cell r="DI265"/>
          <cell r="DJ265"/>
          <cell r="DK265"/>
          <cell r="DL265"/>
          <cell r="DM265"/>
          <cell r="DN265"/>
          <cell r="DO265"/>
          <cell r="DP265"/>
          <cell r="DQ265"/>
          <cell r="DR265"/>
          <cell r="DS265"/>
          <cell r="DT265"/>
          <cell r="DU265"/>
          <cell r="DV265"/>
          <cell r="DW265"/>
          <cell r="DX265"/>
          <cell r="DY265"/>
          <cell r="DZ265"/>
          <cell r="EA265"/>
          <cell r="EB265"/>
          <cell r="EC265"/>
          <cell r="ED265"/>
          <cell r="EE265"/>
          <cell r="EF265"/>
          <cell r="EG265"/>
          <cell r="EH265"/>
        </row>
        <row r="266">
          <cell r="A266"/>
          <cell r="B266"/>
          <cell r="C266">
            <v>751</v>
          </cell>
          <cell r="D266" t="str">
            <v>751p</v>
          </cell>
          <cell r="E266" t="str">
            <v>Pozajmice i krediti</v>
          </cell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/>
          <cell r="BU267"/>
          <cell r="BV267"/>
          <cell r="BW267"/>
          <cell r="BX267"/>
          <cell r="BY267"/>
          <cell r="BZ267"/>
          <cell r="CA267"/>
          <cell r="CB267"/>
          <cell r="CC267"/>
          <cell r="CD267"/>
          <cell r="CE267"/>
          <cell r="CF267"/>
          <cell r="CG267"/>
          <cell r="CH267"/>
          <cell r="CI267"/>
          <cell r="CJ267"/>
          <cell r="CK267"/>
          <cell r="CL267"/>
          <cell r="CM267"/>
          <cell r="CN267"/>
          <cell r="CO267"/>
          <cell r="CP267"/>
          <cell r="CQ267"/>
          <cell r="CR267"/>
          <cell r="CS267"/>
          <cell r="CT267"/>
          <cell r="CU267"/>
          <cell r="CV267"/>
          <cell r="CW267"/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/>
          <cell r="DK267"/>
          <cell r="DL267"/>
          <cell r="DM267"/>
          <cell r="DN267"/>
          <cell r="DO267"/>
          <cell r="DP267"/>
          <cell r="DQ267"/>
          <cell r="DR267"/>
          <cell r="DS267"/>
          <cell r="DT267"/>
          <cell r="DU267"/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/>
          <cell r="BZ269"/>
          <cell r="CA269"/>
          <cell r="CB269"/>
          <cell r="CC269"/>
          <cell r="CD269"/>
          <cell r="CE269"/>
          <cell r="CF269"/>
          <cell r="CG269"/>
          <cell r="CH269"/>
          <cell r="CI269"/>
          <cell r="CJ269"/>
          <cell r="CK269"/>
          <cell r="CL269"/>
          <cell r="CM269"/>
          <cell r="CN269"/>
          <cell r="CO269"/>
          <cell r="CP269"/>
          <cell r="CQ269"/>
          <cell r="CR269"/>
          <cell r="CS269"/>
          <cell r="CT269"/>
          <cell r="CU269"/>
          <cell r="CV269"/>
          <cell r="CW269"/>
          <cell r="CX269"/>
          <cell r="CY269"/>
          <cell r="CZ269"/>
          <cell r="DA269"/>
          <cell r="DB269"/>
          <cell r="DC269"/>
          <cell r="DD269"/>
          <cell r="DE269"/>
          <cell r="DF269"/>
          <cell r="DG269"/>
          <cell r="DH269"/>
          <cell r="DI269"/>
          <cell r="DJ269">
            <v>133231658.01000001</v>
          </cell>
          <cell r="DK269"/>
          <cell r="DL269"/>
          <cell r="DM269"/>
          <cell r="DN269"/>
          <cell r="DO269"/>
          <cell r="DP269"/>
          <cell r="DQ269"/>
          <cell r="DR269"/>
          <cell r="DS269"/>
          <cell r="DT269"/>
          <cell r="DU269"/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/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  <cell r="CC270"/>
          <cell r="CD270"/>
          <cell r="CE270"/>
          <cell r="CF270"/>
          <cell r="CG270"/>
          <cell r="CH270"/>
          <cell r="CI270"/>
          <cell r="CJ270"/>
          <cell r="CK270"/>
          <cell r="CL270"/>
          <cell r="CM270"/>
          <cell r="CN270"/>
          <cell r="CO270"/>
          <cell r="CP270"/>
          <cell r="CQ270"/>
          <cell r="CR270"/>
          <cell r="CS270"/>
          <cell r="CT270"/>
          <cell r="CU270"/>
          <cell r="CV270"/>
          <cell r="CW270"/>
          <cell r="CX270"/>
          <cell r="CY270"/>
          <cell r="CZ270"/>
          <cell r="DA270"/>
          <cell r="DB270"/>
          <cell r="DC270"/>
          <cell r="DD270"/>
          <cell r="DE270"/>
          <cell r="DF270"/>
          <cell r="DG270"/>
          <cell r="DH270"/>
          <cell r="DI270"/>
          <cell r="DJ270">
            <v>52652196.172500007</v>
          </cell>
          <cell r="DK270"/>
          <cell r="DL270"/>
          <cell r="DM270"/>
          <cell r="DN270"/>
          <cell r="DO270"/>
          <cell r="DP270"/>
          <cell r="DQ270"/>
          <cell r="DR270"/>
          <cell r="DS270"/>
          <cell r="DT270"/>
          <cell r="DU270"/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/>
        </row>
        <row r="271">
          <cell r="A271"/>
          <cell r="B271"/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/>
          <cell r="BU271"/>
          <cell r="BV271"/>
          <cell r="BW271"/>
          <cell r="BX271"/>
          <cell r="BY271"/>
          <cell r="BZ271"/>
          <cell r="CA271"/>
          <cell r="CB271"/>
          <cell r="CC271"/>
          <cell r="CD271"/>
          <cell r="CE271"/>
          <cell r="CF271"/>
          <cell r="CG271"/>
          <cell r="CH271"/>
          <cell r="CI271"/>
          <cell r="CJ271"/>
          <cell r="CK271"/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/>
          <cell r="BZ272"/>
          <cell r="CA272"/>
          <cell r="CB272"/>
          <cell r="CC272"/>
          <cell r="CD272"/>
          <cell r="CE272"/>
          <cell r="CF272"/>
          <cell r="CG272"/>
          <cell r="CH272"/>
          <cell r="CI272"/>
          <cell r="CJ272"/>
          <cell r="CK272"/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/>
          <cell r="DW272"/>
          <cell r="DX272"/>
          <cell r="DY272"/>
          <cell r="DZ272"/>
          <cell r="EA272"/>
          <cell r="EB272"/>
          <cell r="EC272"/>
          <cell r="ED272"/>
          <cell r="EE272"/>
          <cell r="EF272"/>
          <cell r="EG272"/>
          <cell r="EH272"/>
          <cell r="EI272"/>
          <cell r="EJ272"/>
          <cell r="EK272"/>
          <cell r="EL272"/>
          <cell r="EM272"/>
          <cell r="EN272"/>
          <cell r="EO272"/>
          <cell r="EP272"/>
          <cell r="EQ272"/>
          <cell r="ER272"/>
          <cell r="ES272"/>
        </row>
        <row r="273">
          <cell r="D273" t="str">
            <v>4112p</v>
          </cell>
          <cell r="E273" t="str">
            <v>Porez na zarade</v>
          </cell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/>
          <cell r="DW273"/>
          <cell r="DX273"/>
          <cell r="DY273"/>
          <cell r="DZ273"/>
          <cell r="EA273"/>
          <cell r="EB273"/>
          <cell r="EC273"/>
          <cell r="ED273"/>
          <cell r="EE273"/>
          <cell r="EF273"/>
          <cell r="EG273"/>
          <cell r="EH273"/>
          <cell r="EI273"/>
          <cell r="EJ273"/>
          <cell r="EK273"/>
          <cell r="EL273"/>
          <cell r="EM273"/>
          <cell r="EN273"/>
          <cell r="EO273"/>
          <cell r="EP273"/>
          <cell r="EQ273"/>
          <cell r="ER273"/>
          <cell r="ES273"/>
        </row>
        <row r="274">
          <cell r="D274" t="str">
            <v>4113p</v>
          </cell>
          <cell r="E274" t="str">
            <v>Doprinosi na teret zaposlenog</v>
          </cell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/>
          <cell r="BX274"/>
          <cell r="BY274"/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/>
          <cell r="DW274"/>
          <cell r="DX274"/>
          <cell r="DY274"/>
          <cell r="DZ274"/>
          <cell r="EA274"/>
          <cell r="EB274"/>
          <cell r="EC274"/>
          <cell r="ED274"/>
          <cell r="EE274"/>
          <cell r="EF274"/>
          <cell r="EG274"/>
          <cell r="EH274"/>
          <cell r="EI274"/>
          <cell r="EJ274"/>
          <cell r="EK274"/>
          <cell r="EL274"/>
          <cell r="EM274"/>
          <cell r="EN274"/>
          <cell r="EO274"/>
          <cell r="EP274"/>
          <cell r="EQ274"/>
          <cell r="ER274"/>
          <cell r="ES274"/>
        </row>
        <row r="275">
          <cell r="D275" t="str">
            <v>4114p</v>
          </cell>
          <cell r="E275" t="str">
            <v>Doprinosi na teret poslodavca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/>
          <cell r="BU275"/>
          <cell r="BV275"/>
          <cell r="BW275"/>
          <cell r="BX275"/>
          <cell r="BY275"/>
          <cell r="BZ275"/>
          <cell r="CA275"/>
          <cell r="CB275"/>
          <cell r="CC275"/>
          <cell r="CD275"/>
          <cell r="CE275"/>
          <cell r="CF275"/>
          <cell r="CG275"/>
          <cell r="CH275"/>
          <cell r="CI275"/>
          <cell r="CJ275"/>
          <cell r="CK275"/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/>
          <cell r="DW275"/>
          <cell r="DX275"/>
          <cell r="DY275"/>
          <cell r="DZ275"/>
          <cell r="EA275"/>
          <cell r="EB275"/>
          <cell r="EC275"/>
          <cell r="ED275"/>
          <cell r="EE275"/>
          <cell r="EF275"/>
          <cell r="EG275"/>
          <cell r="EH275"/>
          <cell r="EI275"/>
          <cell r="EJ275"/>
          <cell r="EK275"/>
          <cell r="EL275"/>
          <cell r="EM275"/>
          <cell r="EN275"/>
          <cell r="EO275"/>
          <cell r="EP275"/>
          <cell r="EQ275"/>
          <cell r="ER275"/>
          <cell r="ES275"/>
        </row>
        <row r="276">
          <cell r="D276" t="str">
            <v>4115p</v>
          </cell>
          <cell r="E276" t="str">
            <v>Opštinski prirez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/>
          <cell r="BU276"/>
          <cell r="BV276"/>
          <cell r="BW276"/>
          <cell r="BX276"/>
          <cell r="BY276"/>
          <cell r="BZ276"/>
          <cell r="CA276"/>
          <cell r="CB276"/>
          <cell r="CC276"/>
          <cell r="CD276"/>
          <cell r="CE276"/>
          <cell r="CF276"/>
          <cell r="CG276"/>
          <cell r="CH276"/>
          <cell r="CI276"/>
          <cell r="CJ276"/>
          <cell r="CK276"/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/>
          <cell r="DW276"/>
          <cell r="DX276"/>
          <cell r="DY276"/>
          <cell r="DZ276"/>
          <cell r="EA276"/>
          <cell r="EB276"/>
          <cell r="EC276"/>
          <cell r="ED276"/>
          <cell r="EE276"/>
          <cell r="EF276"/>
          <cell r="EG276"/>
          <cell r="EH276"/>
          <cell r="EI276"/>
          <cell r="EJ276"/>
          <cell r="EK276"/>
          <cell r="EL276"/>
          <cell r="EM276"/>
          <cell r="EN276"/>
          <cell r="EO276"/>
          <cell r="EP276"/>
          <cell r="EQ276"/>
          <cell r="ER276"/>
          <cell r="ES276"/>
        </row>
        <row r="277">
          <cell r="A277"/>
          <cell r="B277"/>
          <cell r="C277">
            <v>412</v>
          </cell>
          <cell r="D277" t="str">
            <v>412p</v>
          </cell>
          <cell r="E277" t="str">
            <v>Ostala lična primanja</v>
          </cell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/>
          <cell r="BU278"/>
          <cell r="BV278"/>
          <cell r="BW278"/>
          <cell r="BX278"/>
          <cell r="BY278"/>
          <cell r="BZ278"/>
          <cell r="CA278"/>
          <cell r="CB278"/>
          <cell r="CC278"/>
          <cell r="CD278"/>
          <cell r="CE278"/>
          <cell r="CF278"/>
          <cell r="CG278"/>
          <cell r="CH278"/>
          <cell r="CI278"/>
          <cell r="CJ278"/>
          <cell r="CK278"/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/>
          <cell r="DW278"/>
          <cell r="DX278"/>
          <cell r="DY278"/>
          <cell r="DZ278"/>
          <cell r="EA278"/>
          <cell r="EB278"/>
          <cell r="EC278"/>
          <cell r="ED278"/>
          <cell r="EE278"/>
          <cell r="EF278"/>
          <cell r="EG278"/>
          <cell r="EH278"/>
          <cell r="EI278"/>
          <cell r="EJ278"/>
          <cell r="EK278"/>
          <cell r="EL278"/>
          <cell r="EM278"/>
          <cell r="EN278"/>
          <cell r="EO278"/>
          <cell r="EP278"/>
          <cell r="EQ278"/>
          <cell r="ER278"/>
          <cell r="ES278"/>
        </row>
        <row r="279">
          <cell r="D279" t="str">
            <v>4122p</v>
          </cell>
          <cell r="E279" t="str">
            <v>Naknada za stanovanje i odvojen život</v>
          </cell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/>
          <cell r="BU279"/>
          <cell r="BV279"/>
          <cell r="BW279"/>
          <cell r="BX279"/>
          <cell r="BY279"/>
          <cell r="BZ279"/>
          <cell r="CA279"/>
          <cell r="CB279"/>
          <cell r="CC279"/>
          <cell r="CD279"/>
          <cell r="CE279"/>
          <cell r="CF279"/>
          <cell r="CG279"/>
          <cell r="CH279"/>
          <cell r="CI279"/>
          <cell r="CJ279"/>
          <cell r="CK279"/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/>
          <cell r="DW279"/>
          <cell r="DX279"/>
          <cell r="DY279"/>
          <cell r="DZ279"/>
          <cell r="EA279"/>
          <cell r="EB279"/>
          <cell r="EC279"/>
          <cell r="ED279"/>
          <cell r="EE279"/>
          <cell r="EF279"/>
          <cell r="EG279"/>
          <cell r="EH279"/>
          <cell r="EI279"/>
          <cell r="EJ279"/>
          <cell r="EK279"/>
          <cell r="EL279"/>
          <cell r="EM279"/>
          <cell r="EN279"/>
          <cell r="EO279"/>
          <cell r="EP279"/>
          <cell r="EQ279"/>
          <cell r="ER279"/>
          <cell r="ES279"/>
        </row>
        <row r="280">
          <cell r="D280" t="str">
            <v>4123p</v>
          </cell>
          <cell r="E280" t="str">
            <v>Naknada za prevoz</v>
          </cell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/>
          <cell r="BR280"/>
          <cell r="BS280"/>
          <cell r="BT280"/>
          <cell r="BU280"/>
          <cell r="BV280"/>
          <cell r="BW280"/>
          <cell r="BX280"/>
          <cell r="BY280"/>
          <cell r="BZ280"/>
          <cell r="CA280"/>
          <cell r="CB280"/>
          <cell r="CC280"/>
          <cell r="CD280"/>
          <cell r="CE280"/>
          <cell r="CF280"/>
          <cell r="CG280"/>
          <cell r="CH280"/>
          <cell r="CI280"/>
          <cell r="CJ280"/>
          <cell r="CK280"/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/>
          <cell r="DW280"/>
          <cell r="DX280"/>
          <cell r="DY280"/>
          <cell r="DZ280"/>
          <cell r="EA280"/>
          <cell r="EB280"/>
          <cell r="EC280"/>
          <cell r="ED280"/>
          <cell r="EE280"/>
          <cell r="EF280"/>
          <cell r="EG280"/>
          <cell r="EH280"/>
          <cell r="EI280"/>
          <cell r="EJ280"/>
          <cell r="EK280"/>
          <cell r="EL280"/>
          <cell r="EM280"/>
          <cell r="EN280"/>
          <cell r="EO280"/>
          <cell r="EP280"/>
          <cell r="EQ280"/>
          <cell r="ER280"/>
          <cell r="ES280"/>
        </row>
        <row r="281">
          <cell r="D281" t="str">
            <v>4124p</v>
          </cell>
          <cell r="E281" t="str">
            <v>Jubilarne nagrade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/>
          <cell r="BR281"/>
          <cell r="BS281"/>
          <cell r="BT281"/>
          <cell r="BU281"/>
          <cell r="BV281"/>
          <cell r="BW281"/>
          <cell r="BX281"/>
          <cell r="BY281"/>
          <cell r="BZ281"/>
          <cell r="CA281"/>
          <cell r="CB281"/>
          <cell r="CC281"/>
          <cell r="CD281"/>
          <cell r="CE281"/>
          <cell r="CF281"/>
          <cell r="CG281"/>
          <cell r="CH281"/>
          <cell r="CI281"/>
          <cell r="CJ281"/>
          <cell r="CK281"/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/>
          <cell r="DW281"/>
          <cell r="DX281"/>
          <cell r="DY281"/>
          <cell r="DZ281"/>
          <cell r="EA281"/>
          <cell r="EB281"/>
          <cell r="EC281"/>
          <cell r="ED281"/>
          <cell r="EE281"/>
          <cell r="EF281"/>
          <cell r="EG281"/>
          <cell r="EH281"/>
          <cell r="EI281"/>
          <cell r="EJ281"/>
          <cell r="EK281"/>
          <cell r="EL281"/>
          <cell r="EM281"/>
          <cell r="EN281"/>
          <cell r="EO281"/>
          <cell r="EP281"/>
          <cell r="EQ281"/>
          <cell r="ER281"/>
          <cell r="ES281"/>
        </row>
        <row r="282">
          <cell r="D282" t="str">
            <v>4125p</v>
          </cell>
          <cell r="E282" t="str">
            <v>Otpremnine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/>
          <cell r="BR282"/>
          <cell r="BS282"/>
          <cell r="BT282"/>
          <cell r="BU282"/>
          <cell r="BV282"/>
          <cell r="BW282"/>
          <cell r="BX282"/>
          <cell r="BY282"/>
          <cell r="BZ282"/>
          <cell r="CA282"/>
          <cell r="CB282"/>
          <cell r="CC282"/>
          <cell r="CD282"/>
          <cell r="CE282"/>
          <cell r="CF282"/>
          <cell r="CG282"/>
          <cell r="CH282"/>
          <cell r="CI282"/>
          <cell r="CJ282"/>
          <cell r="CK282"/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/>
          <cell r="DW282"/>
          <cell r="DX282"/>
          <cell r="DY282"/>
          <cell r="DZ282"/>
          <cell r="EA282"/>
          <cell r="EB282"/>
          <cell r="EC282"/>
          <cell r="ED282"/>
          <cell r="EE282"/>
          <cell r="EF282"/>
          <cell r="EG282"/>
          <cell r="EH282"/>
          <cell r="EI282"/>
          <cell r="EJ282"/>
          <cell r="EK282"/>
          <cell r="EL282"/>
          <cell r="EM282"/>
          <cell r="EN282"/>
          <cell r="EO282"/>
          <cell r="EP282"/>
          <cell r="EQ282"/>
          <cell r="ER282"/>
          <cell r="ES282"/>
        </row>
        <row r="283">
          <cell r="D283" t="str">
            <v>4126p</v>
          </cell>
          <cell r="E283" t="str">
            <v>Naknada skupstinskim poslanicima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/>
          <cell r="BR283"/>
          <cell r="BS283"/>
          <cell r="BT283"/>
          <cell r="BU283"/>
          <cell r="BV283"/>
          <cell r="BW283"/>
          <cell r="BX283"/>
          <cell r="BY283"/>
          <cell r="BZ283"/>
          <cell r="CA283"/>
          <cell r="CB283"/>
          <cell r="CC283"/>
          <cell r="CD283"/>
          <cell r="CE283"/>
          <cell r="CF283"/>
          <cell r="CG283"/>
          <cell r="CH283"/>
          <cell r="CI283"/>
          <cell r="CJ283"/>
          <cell r="CK283"/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/>
          <cell r="DW283"/>
          <cell r="DX283"/>
          <cell r="DY283"/>
          <cell r="DZ283"/>
          <cell r="EA283"/>
          <cell r="EB283"/>
          <cell r="EC283"/>
          <cell r="ED283"/>
          <cell r="EE283"/>
          <cell r="EF283"/>
          <cell r="EG283"/>
          <cell r="EH283"/>
          <cell r="EI283"/>
          <cell r="EJ283"/>
          <cell r="EK283"/>
          <cell r="EL283"/>
          <cell r="EM283"/>
          <cell r="EN283"/>
          <cell r="EO283"/>
          <cell r="EP283"/>
          <cell r="EQ283"/>
          <cell r="ER283"/>
          <cell r="ES283"/>
        </row>
        <row r="284">
          <cell r="D284" t="str">
            <v>4127p</v>
          </cell>
          <cell r="E284" t="str">
            <v>Ostale naknade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/>
          <cell r="BX284"/>
          <cell r="BY284"/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/>
          <cell r="DW284"/>
          <cell r="DX284"/>
          <cell r="DY284"/>
          <cell r="DZ284"/>
          <cell r="EA284"/>
          <cell r="EB284"/>
          <cell r="EC284"/>
          <cell r="ED284"/>
          <cell r="EE284"/>
          <cell r="EF284"/>
          <cell r="EG284"/>
          <cell r="EH284"/>
          <cell r="EI284"/>
          <cell r="EJ284"/>
          <cell r="EK284"/>
          <cell r="EL284"/>
          <cell r="EM284"/>
          <cell r="EN284"/>
          <cell r="EO284"/>
          <cell r="EP284"/>
          <cell r="EQ284"/>
          <cell r="ER284"/>
          <cell r="ES284"/>
        </row>
        <row r="285">
          <cell r="A285"/>
          <cell r="B285"/>
          <cell r="C285">
            <v>413</v>
          </cell>
          <cell r="D285" t="str">
            <v>413p</v>
          </cell>
          <cell r="E285" t="str">
            <v>Rashodi za materijal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/>
          <cell r="BX285"/>
          <cell r="BY285"/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/>
          <cell r="BX286"/>
          <cell r="BY286"/>
          <cell r="BZ286"/>
          <cell r="CA286"/>
          <cell r="CB286"/>
          <cell r="CC286"/>
          <cell r="CD286"/>
          <cell r="CE286"/>
          <cell r="CF286"/>
          <cell r="CG286"/>
          <cell r="CH286"/>
          <cell r="CI286"/>
          <cell r="CJ286"/>
          <cell r="CK286"/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/>
          <cell r="DW286"/>
          <cell r="DX286"/>
          <cell r="DY286"/>
          <cell r="DZ286"/>
          <cell r="EA286"/>
          <cell r="EB286"/>
          <cell r="EC286"/>
          <cell r="ED286"/>
          <cell r="EE286"/>
          <cell r="EF286"/>
          <cell r="EG286"/>
          <cell r="EH286"/>
          <cell r="EI286"/>
          <cell r="EJ286"/>
          <cell r="EK286"/>
          <cell r="EL286"/>
          <cell r="EM286"/>
          <cell r="EN286"/>
          <cell r="EO286"/>
          <cell r="EP286"/>
          <cell r="EQ286"/>
          <cell r="ER286"/>
          <cell r="ES286"/>
        </row>
        <row r="287">
          <cell r="D287" t="str">
            <v>4132p</v>
          </cell>
          <cell r="E287" t="str">
            <v>Materijal za zdravstvenu zaštitu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/>
          <cell r="BR287"/>
          <cell r="BS287"/>
          <cell r="BT287"/>
          <cell r="BU287"/>
          <cell r="BV287"/>
          <cell r="BW287"/>
          <cell r="BX287"/>
          <cell r="BY287"/>
          <cell r="BZ287"/>
          <cell r="CA287"/>
          <cell r="CB287"/>
          <cell r="CC287"/>
          <cell r="CD287"/>
          <cell r="CE287"/>
          <cell r="CF287"/>
          <cell r="CG287"/>
          <cell r="CH287"/>
          <cell r="CI287"/>
          <cell r="CJ287"/>
          <cell r="CK287"/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/>
          <cell r="DW287"/>
          <cell r="DX287"/>
          <cell r="DY287"/>
          <cell r="DZ287"/>
          <cell r="EA287"/>
          <cell r="EB287"/>
          <cell r="EC287"/>
          <cell r="ED287"/>
          <cell r="EE287"/>
          <cell r="EF287"/>
          <cell r="EG287"/>
          <cell r="EH287"/>
          <cell r="EI287"/>
          <cell r="EJ287"/>
          <cell r="EK287"/>
          <cell r="EL287"/>
          <cell r="EM287"/>
          <cell r="EN287"/>
          <cell r="EO287"/>
          <cell r="EP287"/>
          <cell r="EQ287"/>
          <cell r="ER287"/>
          <cell r="ES287"/>
        </row>
        <row r="288">
          <cell r="D288" t="str">
            <v>4133p</v>
          </cell>
          <cell r="E288" t="str">
            <v>Materijal za posebne namjene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/>
          <cell r="DW288"/>
          <cell r="DX288"/>
          <cell r="DY288"/>
          <cell r="DZ288"/>
          <cell r="EA288"/>
          <cell r="EB288"/>
          <cell r="EC288"/>
          <cell r="ED288"/>
          <cell r="EE288"/>
          <cell r="EF288"/>
          <cell r="EG288"/>
          <cell r="EH288"/>
          <cell r="EI288"/>
          <cell r="EJ288"/>
          <cell r="EK288"/>
          <cell r="EL288"/>
          <cell r="EM288"/>
          <cell r="EN288"/>
          <cell r="EO288"/>
          <cell r="EP288"/>
          <cell r="EQ288"/>
          <cell r="ER288"/>
          <cell r="ES288"/>
        </row>
        <row r="289">
          <cell r="D289" t="str">
            <v>4134p</v>
          </cell>
          <cell r="E289" t="str">
            <v>Rashodi za energiju</v>
          </cell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/>
          <cell r="BX289"/>
          <cell r="BY289"/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/>
          <cell r="DW289"/>
          <cell r="DX289"/>
          <cell r="DY289"/>
          <cell r="DZ289"/>
          <cell r="EA289"/>
          <cell r="EB289"/>
          <cell r="EC289"/>
          <cell r="ED289"/>
          <cell r="EE289"/>
          <cell r="EF289"/>
          <cell r="EG289"/>
          <cell r="EH289"/>
          <cell r="EI289"/>
          <cell r="EJ289"/>
          <cell r="EK289"/>
          <cell r="EL289"/>
          <cell r="EM289"/>
          <cell r="EN289"/>
          <cell r="EO289"/>
          <cell r="EP289"/>
          <cell r="EQ289"/>
          <cell r="ER289"/>
          <cell r="ES289"/>
        </row>
        <row r="290">
          <cell r="D290" t="str">
            <v>4135p</v>
          </cell>
          <cell r="E290" t="str">
            <v>Rashodi za gorivo</v>
          </cell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/>
          <cell r="BX290"/>
          <cell r="BY290"/>
          <cell r="BZ290"/>
          <cell r="CA290"/>
          <cell r="CB290"/>
          <cell r="CC290"/>
          <cell r="CD290"/>
          <cell r="CE290"/>
          <cell r="CF290"/>
          <cell r="CG290"/>
          <cell r="CH290"/>
          <cell r="CI290"/>
          <cell r="CJ290"/>
          <cell r="CK290"/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/>
          <cell r="DW290"/>
          <cell r="DX290"/>
          <cell r="DY290"/>
          <cell r="DZ290"/>
          <cell r="EA290"/>
          <cell r="EB290"/>
          <cell r="EC290"/>
          <cell r="ED290"/>
          <cell r="EE290"/>
          <cell r="EF290"/>
          <cell r="EG290"/>
          <cell r="EH290"/>
          <cell r="EI290"/>
          <cell r="EJ290"/>
          <cell r="EK290"/>
          <cell r="EL290"/>
          <cell r="EM290"/>
          <cell r="EN290"/>
          <cell r="EO290"/>
          <cell r="EP290"/>
          <cell r="EQ290"/>
          <cell r="ER290"/>
          <cell r="ES290"/>
        </row>
        <row r="291">
          <cell r="D291" t="str">
            <v>4139p</v>
          </cell>
          <cell r="E291" t="str">
            <v>Ostali rashodi za materijal</v>
          </cell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/>
          <cell r="BU291"/>
          <cell r="BV291"/>
          <cell r="BW291"/>
          <cell r="BX291"/>
          <cell r="BY291"/>
          <cell r="BZ291"/>
          <cell r="CA291"/>
          <cell r="CB291"/>
          <cell r="CC291"/>
          <cell r="CD291"/>
          <cell r="CE291"/>
          <cell r="CF291"/>
          <cell r="CG291"/>
          <cell r="CH291"/>
          <cell r="CI291"/>
          <cell r="CJ291"/>
          <cell r="CK291"/>
          <cell r="CL291"/>
          <cell r="CM291"/>
          <cell r="CN291"/>
          <cell r="CO291"/>
          <cell r="CP291"/>
          <cell r="CQ291"/>
          <cell r="CR291"/>
          <cell r="CS291"/>
          <cell r="CT291"/>
          <cell r="CU291"/>
          <cell r="CV291"/>
          <cell r="CW291"/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/>
          <cell r="DW291"/>
          <cell r="DX291"/>
          <cell r="DY291"/>
          <cell r="DZ291"/>
          <cell r="EA291"/>
          <cell r="EB291"/>
          <cell r="EC291"/>
          <cell r="ED291"/>
          <cell r="EE291"/>
          <cell r="EF291"/>
          <cell r="EG291"/>
          <cell r="EH291"/>
          <cell r="EI291"/>
          <cell r="EJ291"/>
          <cell r="EK291"/>
          <cell r="EL291"/>
          <cell r="EM291"/>
          <cell r="EN291"/>
          <cell r="EO291"/>
          <cell r="EP291"/>
          <cell r="EQ291"/>
          <cell r="ER291"/>
          <cell r="ES291"/>
        </row>
        <row r="292">
          <cell r="A292"/>
          <cell r="B292"/>
          <cell r="C292">
            <v>414</v>
          </cell>
          <cell r="D292" t="str">
            <v>414p</v>
          </cell>
          <cell r="E292" t="str">
            <v>Rashodi za usluge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/>
          <cell r="BU292"/>
          <cell r="BV292"/>
          <cell r="BW292"/>
          <cell r="BX292"/>
          <cell r="BY292"/>
          <cell r="BZ292"/>
          <cell r="CA292"/>
          <cell r="CB292"/>
          <cell r="CC292"/>
          <cell r="CD292"/>
          <cell r="CE292"/>
          <cell r="CF292"/>
          <cell r="CG292"/>
          <cell r="CH292"/>
          <cell r="CI292"/>
          <cell r="CJ292"/>
          <cell r="CK292"/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/>
          <cell r="BU293"/>
          <cell r="BV293"/>
          <cell r="BW293"/>
          <cell r="BX293"/>
          <cell r="BY293"/>
          <cell r="BZ293"/>
          <cell r="CA293"/>
          <cell r="CB293"/>
          <cell r="CC293"/>
          <cell r="CD293"/>
          <cell r="CE293"/>
          <cell r="CF293"/>
          <cell r="CG293"/>
          <cell r="CH293"/>
          <cell r="CI293"/>
          <cell r="CJ293"/>
          <cell r="CK293"/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/>
          <cell r="DW293"/>
          <cell r="DX293"/>
          <cell r="DY293"/>
          <cell r="DZ293"/>
          <cell r="EA293"/>
          <cell r="EB293"/>
          <cell r="EC293"/>
          <cell r="ED293"/>
          <cell r="EE293"/>
          <cell r="EF293"/>
          <cell r="EG293"/>
          <cell r="EH293"/>
          <cell r="EI293"/>
          <cell r="EJ293"/>
          <cell r="EK293"/>
          <cell r="EL293"/>
          <cell r="EM293"/>
          <cell r="EN293"/>
          <cell r="EO293"/>
          <cell r="EP293"/>
          <cell r="EQ293"/>
          <cell r="ER293"/>
          <cell r="ES293"/>
        </row>
        <row r="294">
          <cell r="D294" t="str">
            <v>4142p</v>
          </cell>
          <cell r="E294" t="str">
            <v>Reprezentacija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/>
          <cell r="BU294"/>
          <cell r="BV294"/>
          <cell r="BW294"/>
          <cell r="BX294"/>
          <cell r="BY294"/>
          <cell r="BZ294"/>
          <cell r="CA294"/>
          <cell r="CB294"/>
          <cell r="CC294"/>
          <cell r="CD294"/>
          <cell r="CE294"/>
          <cell r="CF294"/>
          <cell r="CG294"/>
          <cell r="CH294"/>
          <cell r="CI294"/>
          <cell r="CJ294"/>
          <cell r="CK294"/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/>
          <cell r="DW294"/>
          <cell r="DX294"/>
          <cell r="DY294"/>
          <cell r="DZ294"/>
          <cell r="EA294"/>
          <cell r="EB294"/>
          <cell r="EC294"/>
          <cell r="ED294"/>
          <cell r="EE294"/>
          <cell r="EF294"/>
          <cell r="EG294"/>
          <cell r="EH294"/>
          <cell r="EI294"/>
          <cell r="EJ294"/>
          <cell r="EK294"/>
          <cell r="EL294"/>
          <cell r="EM294"/>
          <cell r="EN294"/>
          <cell r="EO294"/>
          <cell r="EP294"/>
          <cell r="EQ294"/>
          <cell r="ER294"/>
          <cell r="ES294"/>
        </row>
        <row r="295">
          <cell r="D295" t="str">
            <v>4143p</v>
          </cell>
          <cell r="E295" t="str">
            <v>Komunikacione usluge</v>
          </cell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/>
          <cell r="BU295"/>
          <cell r="BV295"/>
          <cell r="BW295"/>
          <cell r="BX295"/>
          <cell r="BY295"/>
          <cell r="BZ295"/>
          <cell r="CA295"/>
          <cell r="CB295"/>
          <cell r="CC295"/>
          <cell r="CD295"/>
          <cell r="CE295"/>
          <cell r="CF295"/>
          <cell r="CG295"/>
          <cell r="CH295"/>
          <cell r="CI295"/>
          <cell r="CJ295"/>
          <cell r="CK295"/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/>
          <cell r="DW295"/>
          <cell r="DX295"/>
          <cell r="DY295"/>
          <cell r="DZ295"/>
          <cell r="EA295"/>
          <cell r="EB295"/>
          <cell r="EC295"/>
          <cell r="ED295"/>
          <cell r="EE295"/>
          <cell r="EF295"/>
          <cell r="EG295"/>
          <cell r="EH295"/>
          <cell r="EI295"/>
          <cell r="EJ295"/>
          <cell r="EK295"/>
          <cell r="EL295"/>
          <cell r="EM295"/>
          <cell r="EN295"/>
          <cell r="EO295"/>
          <cell r="EP295"/>
          <cell r="EQ295"/>
          <cell r="ER295"/>
          <cell r="ES295"/>
        </row>
        <row r="296">
          <cell r="D296" t="str">
            <v>4144p</v>
          </cell>
          <cell r="E296" t="str">
            <v>Bankarske usluge i negativne kursne razlike</v>
          </cell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/>
          <cell r="BU296"/>
          <cell r="BV296"/>
          <cell r="BW296"/>
          <cell r="BX296"/>
          <cell r="BY296"/>
          <cell r="BZ296"/>
          <cell r="CA296"/>
          <cell r="CB296"/>
          <cell r="CC296"/>
          <cell r="CD296"/>
          <cell r="CE296"/>
          <cell r="CF296"/>
          <cell r="CG296"/>
          <cell r="CH296"/>
          <cell r="CI296"/>
          <cell r="CJ296"/>
          <cell r="CK296"/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/>
          <cell r="DW296"/>
          <cell r="DX296"/>
          <cell r="DY296"/>
          <cell r="DZ296"/>
          <cell r="EA296"/>
          <cell r="EB296"/>
          <cell r="EC296"/>
          <cell r="ED296"/>
          <cell r="EE296"/>
          <cell r="EF296"/>
          <cell r="EG296"/>
          <cell r="EH296"/>
          <cell r="EI296"/>
          <cell r="EJ296"/>
          <cell r="EK296"/>
          <cell r="EL296"/>
          <cell r="EM296"/>
          <cell r="EN296"/>
          <cell r="EO296"/>
          <cell r="EP296"/>
          <cell r="EQ296"/>
          <cell r="ER296"/>
          <cell r="ES296"/>
        </row>
        <row r="297">
          <cell r="D297" t="str">
            <v>4145p</v>
          </cell>
          <cell r="E297" t="str">
            <v>Usluge prevoza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/>
          <cell r="BU297"/>
          <cell r="BV297"/>
          <cell r="BW297"/>
          <cell r="BX297"/>
          <cell r="BY297"/>
          <cell r="BZ297"/>
          <cell r="CA297"/>
          <cell r="CB297"/>
          <cell r="CC297"/>
          <cell r="CD297"/>
          <cell r="CE297"/>
          <cell r="CF297"/>
          <cell r="CG297"/>
          <cell r="CH297"/>
          <cell r="CI297"/>
          <cell r="CJ297"/>
          <cell r="CK297"/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/>
          <cell r="DW297"/>
          <cell r="DX297"/>
          <cell r="DY297"/>
          <cell r="DZ297"/>
          <cell r="EA297"/>
          <cell r="EB297"/>
          <cell r="EC297"/>
          <cell r="ED297"/>
          <cell r="EE297"/>
          <cell r="EF297"/>
          <cell r="EG297"/>
          <cell r="EH297"/>
          <cell r="EI297"/>
          <cell r="EJ297"/>
          <cell r="EK297"/>
          <cell r="EL297"/>
          <cell r="EM297"/>
          <cell r="EN297"/>
          <cell r="EO297"/>
          <cell r="EP297"/>
          <cell r="EQ297"/>
          <cell r="ER297"/>
          <cell r="ES297"/>
        </row>
        <row r="298">
          <cell r="D298" t="str">
            <v>4146p</v>
          </cell>
          <cell r="E298" t="str">
            <v>Advokatske, notarske i pravne usluge</v>
          </cell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/>
          <cell r="BU298"/>
          <cell r="BV298"/>
          <cell r="BW298"/>
          <cell r="BX298"/>
          <cell r="BY298"/>
          <cell r="BZ298"/>
          <cell r="CA298"/>
          <cell r="CB298"/>
          <cell r="CC298"/>
          <cell r="CD298"/>
          <cell r="CE298"/>
          <cell r="CF298"/>
          <cell r="CG298"/>
          <cell r="CH298"/>
          <cell r="CI298"/>
          <cell r="CJ298"/>
          <cell r="CK298"/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/>
          <cell r="DW298"/>
          <cell r="DX298"/>
          <cell r="DY298"/>
          <cell r="DZ298"/>
          <cell r="EA298"/>
          <cell r="EB298"/>
          <cell r="EC298"/>
          <cell r="ED298"/>
          <cell r="EE298"/>
          <cell r="EF298"/>
          <cell r="EG298"/>
          <cell r="EH298"/>
          <cell r="EI298"/>
          <cell r="EJ298"/>
          <cell r="EK298"/>
          <cell r="EL298"/>
          <cell r="EM298"/>
          <cell r="EN298"/>
          <cell r="EO298"/>
          <cell r="EP298"/>
          <cell r="EQ298"/>
          <cell r="ER298"/>
          <cell r="ES298"/>
        </row>
        <row r="299">
          <cell r="D299" t="str">
            <v>4147p</v>
          </cell>
          <cell r="E299" t="str">
            <v>Konsultantske usluge, projekti i studije</v>
          </cell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/>
          <cell r="BU299"/>
          <cell r="BV299"/>
          <cell r="BW299"/>
          <cell r="BX299"/>
          <cell r="BY299"/>
          <cell r="BZ299"/>
          <cell r="CA299"/>
          <cell r="CB299"/>
          <cell r="CC299"/>
          <cell r="CD299"/>
          <cell r="CE299"/>
          <cell r="CF299"/>
          <cell r="CG299"/>
          <cell r="CH299"/>
          <cell r="CI299"/>
          <cell r="CJ299"/>
          <cell r="CK299"/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/>
          <cell r="DW299"/>
          <cell r="DX299"/>
          <cell r="DY299"/>
          <cell r="DZ299"/>
          <cell r="EA299"/>
          <cell r="EB299"/>
          <cell r="EC299"/>
          <cell r="ED299"/>
          <cell r="EE299"/>
          <cell r="EF299"/>
          <cell r="EG299"/>
          <cell r="EH299"/>
          <cell r="EI299"/>
          <cell r="EJ299"/>
          <cell r="EK299"/>
          <cell r="EL299"/>
          <cell r="EM299"/>
          <cell r="EN299"/>
          <cell r="EO299"/>
          <cell r="EP299"/>
          <cell r="EQ299"/>
          <cell r="ER299"/>
          <cell r="ES299"/>
        </row>
        <row r="300">
          <cell r="D300" t="str">
            <v>4148p</v>
          </cell>
          <cell r="E300" t="str">
            <v>Usluge stručnog usavršavanja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/>
          <cell r="BU300"/>
          <cell r="BV300"/>
          <cell r="BW300"/>
          <cell r="BX300"/>
          <cell r="BY300"/>
          <cell r="BZ300"/>
          <cell r="CA300"/>
          <cell r="CB300"/>
          <cell r="CC300"/>
          <cell r="CD300"/>
          <cell r="CE300"/>
          <cell r="CF300"/>
          <cell r="CG300"/>
          <cell r="CH300"/>
          <cell r="CI300"/>
          <cell r="CJ300"/>
          <cell r="CK300"/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/>
          <cell r="DW300"/>
          <cell r="DX300"/>
          <cell r="DY300"/>
          <cell r="DZ300"/>
          <cell r="EA300"/>
          <cell r="EB300"/>
          <cell r="EC300"/>
          <cell r="ED300"/>
          <cell r="EE300"/>
          <cell r="EF300"/>
          <cell r="EG300"/>
          <cell r="EH300"/>
          <cell r="EI300"/>
          <cell r="EJ300"/>
          <cell r="EK300"/>
          <cell r="EL300"/>
          <cell r="EM300"/>
          <cell r="EN300"/>
          <cell r="EO300"/>
          <cell r="EP300"/>
          <cell r="EQ300"/>
          <cell r="ER300"/>
          <cell r="ES300"/>
        </row>
        <row r="301">
          <cell r="D301" t="str">
            <v>4149p</v>
          </cell>
          <cell r="E301" t="str">
            <v>Ostale usluge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/>
          <cell r="BU301"/>
          <cell r="BV301"/>
          <cell r="BW301"/>
          <cell r="BX301"/>
          <cell r="BY301"/>
          <cell r="BZ301"/>
          <cell r="CA301"/>
          <cell r="CB301"/>
          <cell r="CC301"/>
          <cell r="CD301"/>
          <cell r="CE301"/>
          <cell r="CF301"/>
          <cell r="CG301"/>
          <cell r="CH301"/>
          <cell r="CI301"/>
          <cell r="CJ301"/>
          <cell r="CK301"/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/>
          <cell r="DW301"/>
          <cell r="DX301"/>
          <cell r="DY301"/>
          <cell r="DZ301"/>
          <cell r="EA301"/>
          <cell r="EB301"/>
          <cell r="EC301"/>
          <cell r="ED301"/>
          <cell r="EE301"/>
          <cell r="EF301"/>
          <cell r="EG301"/>
          <cell r="EH301"/>
          <cell r="EI301"/>
          <cell r="EJ301"/>
          <cell r="EK301"/>
          <cell r="EL301"/>
          <cell r="EM301"/>
          <cell r="EN301"/>
          <cell r="EO301"/>
          <cell r="EP301"/>
          <cell r="EQ301"/>
          <cell r="ER301"/>
          <cell r="ES301"/>
        </row>
        <row r="302">
          <cell r="A302"/>
          <cell r="B302"/>
          <cell r="C302">
            <v>415</v>
          </cell>
          <cell r="D302" t="str">
            <v>415p</v>
          </cell>
          <cell r="E302" t="str">
            <v>Rashodi za tekuće održavanje</v>
          </cell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/>
          <cell r="BU302"/>
          <cell r="BV302"/>
          <cell r="BW302"/>
          <cell r="BX302"/>
          <cell r="BY302"/>
          <cell r="BZ302"/>
          <cell r="CA302"/>
          <cell r="CB302"/>
          <cell r="CC302"/>
          <cell r="CD302"/>
          <cell r="CE302"/>
          <cell r="CF302"/>
          <cell r="CG302"/>
          <cell r="CH302"/>
          <cell r="CI302"/>
          <cell r="CJ302"/>
          <cell r="CK302"/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/>
          <cell r="BU303"/>
          <cell r="BV303"/>
          <cell r="BW303"/>
          <cell r="BX303"/>
          <cell r="BY303"/>
          <cell r="BZ303"/>
          <cell r="CA303"/>
          <cell r="CB303"/>
          <cell r="CC303"/>
          <cell r="CD303"/>
          <cell r="CE303"/>
          <cell r="CF303"/>
          <cell r="CG303"/>
          <cell r="CH303"/>
          <cell r="CI303"/>
          <cell r="CJ303"/>
          <cell r="CK303"/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/>
          <cell r="DW303"/>
          <cell r="DX303"/>
          <cell r="DY303"/>
          <cell r="DZ303"/>
          <cell r="EA303"/>
          <cell r="EB303"/>
          <cell r="EC303"/>
          <cell r="ED303"/>
          <cell r="EE303"/>
          <cell r="EF303"/>
          <cell r="EG303"/>
          <cell r="EH303"/>
          <cell r="EI303"/>
          <cell r="EJ303"/>
          <cell r="EK303"/>
          <cell r="EL303"/>
          <cell r="EM303"/>
          <cell r="EN303"/>
          <cell r="EO303"/>
          <cell r="EP303"/>
          <cell r="EQ303"/>
          <cell r="ER303"/>
          <cell r="ES303"/>
        </row>
        <row r="304">
          <cell r="D304" t="str">
            <v>4152p</v>
          </cell>
          <cell r="E304" t="str">
            <v>Tekuće održavanje građevinskih objekata</v>
          </cell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/>
          <cell r="BU304"/>
          <cell r="BV304"/>
          <cell r="BW304"/>
          <cell r="BX304"/>
          <cell r="BY304"/>
          <cell r="BZ304"/>
          <cell r="CA304"/>
          <cell r="CB304"/>
          <cell r="CC304"/>
          <cell r="CD304"/>
          <cell r="CE304"/>
          <cell r="CF304"/>
          <cell r="CG304"/>
          <cell r="CH304"/>
          <cell r="CI304"/>
          <cell r="CJ304"/>
          <cell r="CK304"/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/>
          <cell r="DW304"/>
          <cell r="DX304"/>
          <cell r="DY304"/>
          <cell r="DZ304"/>
          <cell r="EA304"/>
          <cell r="EB304"/>
          <cell r="EC304"/>
          <cell r="ED304"/>
          <cell r="EE304"/>
          <cell r="EF304"/>
          <cell r="EG304"/>
          <cell r="EH304"/>
          <cell r="EI304"/>
          <cell r="EJ304"/>
          <cell r="EK304"/>
          <cell r="EL304"/>
          <cell r="EM304"/>
          <cell r="EN304"/>
          <cell r="EO304"/>
          <cell r="EP304"/>
          <cell r="EQ304"/>
          <cell r="ER304"/>
          <cell r="ES304"/>
        </row>
        <row r="305">
          <cell r="D305" t="str">
            <v>4153p</v>
          </cell>
          <cell r="E305" t="str">
            <v>Tekuće održavanje opreme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/>
          <cell r="BU305"/>
          <cell r="BV305"/>
          <cell r="BW305"/>
          <cell r="BX305"/>
          <cell r="BY305"/>
          <cell r="BZ305"/>
          <cell r="CA305"/>
          <cell r="CB305"/>
          <cell r="CC305"/>
          <cell r="CD305"/>
          <cell r="CE305"/>
          <cell r="CF305"/>
          <cell r="CG305"/>
          <cell r="CH305"/>
          <cell r="CI305"/>
          <cell r="CJ305"/>
          <cell r="CK305"/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/>
          <cell r="DW305"/>
          <cell r="DX305"/>
          <cell r="DY305"/>
          <cell r="DZ305"/>
          <cell r="EA305"/>
          <cell r="EB305"/>
          <cell r="EC305"/>
          <cell r="ED305"/>
          <cell r="EE305"/>
          <cell r="EF305"/>
          <cell r="EG305"/>
          <cell r="EH305"/>
          <cell r="EI305"/>
          <cell r="EJ305"/>
          <cell r="EK305"/>
          <cell r="EL305"/>
          <cell r="EM305"/>
          <cell r="EN305"/>
          <cell r="EO305"/>
          <cell r="EP305"/>
          <cell r="EQ305"/>
          <cell r="ER305"/>
          <cell r="ES305"/>
        </row>
        <row r="306">
          <cell r="A306"/>
          <cell r="B306"/>
          <cell r="C306">
            <v>416</v>
          </cell>
          <cell r="D306" t="str">
            <v>416p</v>
          </cell>
          <cell r="E306" t="str">
            <v>Kamate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/>
          <cell r="BU306"/>
          <cell r="BV306"/>
          <cell r="BW306"/>
          <cell r="BX306"/>
          <cell r="BY306"/>
          <cell r="BZ306"/>
          <cell r="CA306"/>
          <cell r="CB306"/>
          <cell r="CC306"/>
          <cell r="CD306"/>
          <cell r="CE306"/>
          <cell r="CF306"/>
          <cell r="CG306"/>
          <cell r="CH306"/>
          <cell r="CI306"/>
          <cell r="CJ306"/>
          <cell r="CK306"/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/>
        </row>
        <row r="307">
          <cell r="D307" t="str">
            <v>4161p</v>
          </cell>
          <cell r="E307" t="str">
            <v>Kamate rezidentima</v>
          </cell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/>
          <cell r="BX307"/>
          <cell r="BY307"/>
          <cell r="BZ307"/>
          <cell r="CA307"/>
          <cell r="CB307"/>
          <cell r="CC307"/>
          <cell r="CD307"/>
          <cell r="CE307"/>
          <cell r="CF307"/>
          <cell r="CG307"/>
          <cell r="CH307"/>
          <cell r="CI307"/>
          <cell r="CJ307"/>
          <cell r="CK307"/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/>
          <cell r="DW307"/>
          <cell r="DX307"/>
          <cell r="DY307"/>
          <cell r="DZ307"/>
          <cell r="EA307"/>
          <cell r="EB307"/>
          <cell r="EC307"/>
          <cell r="ED307"/>
          <cell r="EE307"/>
          <cell r="EF307"/>
          <cell r="EG307"/>
          <cell r="EH307"/>
          <cell r="EI307"/>
          <cell r="EJ307"/>
          <cell r="EK307"/>
          <cell r="EL307"/>
          <cell r="EM307"/>
          <cell r="EN307"/>
          <cell r="EO307"/>
          <cell r="EP307"/>
          <cell r="EQ307"/>
          <cell r="ER307"/>
          <cell r="ES307"/>
        </row>
        <row r="308">
          <cell r="D308" t="str">
            <v>4162p</v>
          </cell>
          <cell r="E308" t="str">
            <v>Kamate nerezidentima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/>
          <cell r="BX308"/>
          <cell r="BY308"/>
          <cell r="BZ308"/>
          <cell r="CA308"/>
          <cell r="CB308"/>
          <cell r="CC308"/>
          <cell r="CD308"/>
          <cell r="CE308"/>
          <cell r="CF308"/>
          <cell r="CG308"/>
          <cell r="CH308"/>
          <cell r="CI308"/>
          <cell r="CJ308"/>
          <cell r="CK308"/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/>
          <cell r="DW308"/>
          <cell r="DX308"/>
          <cell r="DY308"/>
          <cell r="DZ308"/>
          <cell r="EA308"/>
          <cell r="EB308"/>
          <cell r="EC308"/>
          <cell r="ED308"/>
          <cell r="EE308"/>
          <cell r="EF308"/>
          <cell r="EG308"/>
          <cell r="EH308"/>
          <cell r="EI308"/>
          <cell r="EJ308"/>
          <cell r="EK308"/>
          <cell r="EL308"/>
          <cell r="EM308"/>
          <cell r="EN308"/>
          <cell r="EO308"/>
          <cell r="EP308"/>
          <cell r="EQ308"/>
          <cell r="ER308"/>
          <cell r="ES308"/>
        </row>
        <row r="309">
          <cell r="A309"/>
          <cell r="B309"/>
          <cell r="C309">
            <v>417</v>
          </cell>
          <cell r="D309" t="str">
            <v>417p</v>
          </cell>
          <cell r="E309" t="str">
            <v>Renta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/>
          <cell r="BX309"/>
          <cell r="BY309"/>
          <cell r="BZ309"/>
          <cell r="CA309"/>
          <cell r="CB309"/>
          <cell r="CC309"/>
          <cell r="CD309"/>
          <cell r="CE309"/>
          <cell r="CF309"/>
          <cell r="CG309"/>
          <cell r="CH309"/>
          <cell r="CI309"/>
          <cell r="CJ309"/>
          <cell r="CK309"/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/>
          <cell r="DW310"/>
          <cell r="DX310"/>
          <cell r="DY310"/>
          <cell r="DZ310"/>
          <cell r="EA310"/>
          <cell r="EB310"/>
          <cell r="EC310"/>
          <cell r="ED310"/>
          <cell r="EE310"/>
          <cell r="EF310"/>
          <cell r="EG310"/>
          <cell r="EH310"/>
          <cell r="EI310"/>
          <cell r="EJ310"/>
          <cell r="EK310"/>
          <cell r="EL310"/>
          <cell r="EM310"/>
          <cell r="EN310"/>
          <cell r="EO310"/>
          <cell r="EP310"/>
          <cell r="EQ310"/>
          <cell r="ER310"/>
          <cell r="ES310"/>
        </row>
        <row r="311">
          <cell r="D311" t="str">
            <v>4172p</v>
          </cell>
          <cell r="E311" t="str">
            <v>Zakup opreme</v>
          </cell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/>
          <cell r="BX311"/>
          <cell r="BY311"/>
          <cell r="BZ311"/>
          <cell r="CA311"/>
          <cell r="CB311"/>
          <cell r="CC311"/>
          <cell r="CD311"/>
          <cell r="CE311"/>
          <cell r="CF311"/>
          <cell r="CG311"/>
          <cell r="CH311"/>
          <cell r="CI311"/>
          <cell r="CJ311"/>
          <cell r="CK311"/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/>
          <cell r="DW311"/>
          <cell r="DX311"/>
          <cell r="DY311"/>
          <cell r="DZ311"/>
          <cell r="EA311"/>
          <cell r="EB311"/>
          <cell r="EC311"/>
          <cell r="ED311"/>
          <cell r="EE311"/>
          <cell r="EF311"/>
          <cell r="EG311"/>
          <cell r="EH311"/>
          <cell r="EI311"/>
          <cell r="EJ311"/>
          <cell r="EK311"/>
          <cell r="EL311"/>
          <cell r="EM311"/>
          <cell r="EN311"/>
          <cell r="EO311"/>
          <cell r="EP311"/>
          <cell r="EQ311"/>
          <cell r="ER311"/>
          <cell r="ES311"/>
        </row>
        <row r="312">
          <cell r="D312" t="str">
            <v>4173p</v>
          </cell>
          <cell r="E312" t="str">
            <v>Zakup zemljišta</v>
          </cell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/>
          <cell r="BX312"/>
          <cell r="BY312"/>
          <cell r="BZ312"/>
          <cell r="CA312"/>
          <cell r="CB312"/>
          <cell r="CC312"/>
          <cell r="CD312"/>
          <cell r="CE312"/>
          <cell r="CF312"/>
          <cell r="CG312"/>
          <cell r="CH312"/>
          <cell r="CI312"/>
          <cell r="CJ312"/>
          <cell r="CK312"/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/>
          <cell r="DW312"/>
          <cell r="DX312"/>
          <cell r="DY312"/>
          <cell r="DZ312"/>
          <cell r="EA312"/>
          <cell r="EB312"/>
          <cell r="EC312"/>
          <cell r="ED312"/>
          <cell r="EE312"/>
          <cell r="EF312"/>
          <cell r="EG312"/>
          <cell r="EH312"/>
          <cell r="EI312"/>
          <cell r="EJ312"/>
          <cell r="EK312"/>
          <cell r="EL312"/>
          <cell r="EM312"/>
          <cell r="EN312"/>
          <cell r="EO312"/>
          <cell r="EP312"/>
          <cell r="EQ312"/>
          <cell r="ER312"/>
          <cell r="ES312"/>
        </row>
        <row r="313">
          <cell r="A313"/>
          <cell r="B313"/>
          <cell r="C313">
            <v>418</v>
          </cell>
          <cell r="D313" t="str">
            <v>418p</v>
          </cell>
          <cell r="E313" t="str">
            <v>Subvencije</v>
          </cell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/>
          <cell r="BU313"/>
          <cell r="BV313"/>
          <cell r="BW313"/>
          <cell r="BX313"/>
          <cell r="BY313"/>
          <cell r="BZ313"/>
          <cell r="CA313"/>
          <cell r="CB313"/>
          <cell r="CC313"/>
          <cell r="CD313"/>
          <cell r="CE313"/>
          <cell r="CF313"/>
          <cell r="CG313"/>
          <cell r="CH313"/>
          <cell r="CI313"/>
          <cell r="CJ313"/>
          <cell r="CK313"/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/>
          <cell r="BU314"/>
          <cell r="BV314"/>
          <cell r="BW314"/>
          <cell r="BX314"/>
          <cell r="BY314"/>
          <cell r="BZ314"/>
          <cell r="CA314"/>
          <cell r="CB314"/>
          <cell r="CC314"/>
          <cell r="CD314"/>
          <cell r="CE314"/>
          <cell r="CF314"/>
          <cell r="CG314"/>
          <cell r="CH314"/>
          <cell r="CI314"/>
          <cell r="CJ314"/>
          <cell r="CK314"/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/>
          <cell r="DW314"/>
          <cell r="DX314"/>
          <cell r="DY314"/>
          <cell r="DZ314"/>
          <cell r="EA314"/>
          <cell r="EB314"/>
          <cell r="EC314"/>
          <cell r="ED314"/>
          <cell r="EE314"/>
          <cell r="EF314"/>
          <cell r="EG314"/>
          <cell r="EH314"/>
          <cell r="EI314"/>
          <cell r="EJ314"/>
          <cell r="EK314"/>
          <cell r="EL314"/>
          <cell r="EM314"/>
          <cell r="EN314"/>
          <cell r="EO314"/>
          <cell r="EP314"/>
          <cell r="EQ314"/>
          <cell r="ER314"/>
          <cell r="ES314"/>
        </row>
        <row r="315">
          <cell r="D315" t="str">
            <v>4182p</v>
          </cell>
          <cell r="E315" t="str">
            <v>Izvozne subvencije</v>
          </cell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/>
          <cell r="DW315"/>
          <cell r="DX315"/>
          <cell r="DY315"/>
          <cell r="DZ315"/>
          <cell r="EA315"/>
          <cell r="EB315"/>
          <cell r="EC315"/>
          <cell r="ED315"/>
          <cell r="EE315"/>
          <cell r="EF315"/>
          <cell r="EG315"/>
          <cell r="EH315"/>
          <cell r="EI315"/>
          <cell r="EJ315"/>
          <cell r="EK315"/>
          <cell r="EL315"/>
          <cell r="EM315"/>
          <cell r="EN315"/>
          <cell r="EO315"/>
          <cell r="EP315"/>
          <cell r="EQ315"/>
          <cell r="ER315"/>
          <cell r="ES315"/>
        </row>
        <row r="316">
          <cell r="D316" t="str">
            <v>4183p</v>
          </cell>
          <cell r="E316" t="str">
            <v>Uvozne subvencije</v>
          </cell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/>
          <cell r="DW316"/>
          <cell r="DX316"/>
          <cell r="DY316"/>
          <cell r="DZ316"/>
          <cell r="EA316"/>
          <cell r="EB316"/>
          <cell r="EC316"/>
          <cell r="ED316"/>
          <cell r="EE316"/>
          <cell r="EF316"/>
          <cell r="EG316"/>
          <cell r="EH316"/>
          <cell r="EI316"/>
          <cell r="EJ316"/>
          <cell r="EK316"/>
          <cell r="EL316"/>
          <cell r="EM316"/>
          <cell r="EN316"/>
          <cell r="EO316"/>
          <cell r="EP316"/>
          <cell r="EQ316"/>
          <cell r="ER316"/>
          <cell r="ES316"/>
        </row>
        <row r="317">
          <cell r="A317"/>
          <cell r="B317"/>
          <cell r="C317">
            <v>419</v>
          </cell>
          <cell r="D317" t="str">
            <v>419p</v>
          </cell>
          <cell r="E317" t="str">
            <v>Ostali izdaci</v>
          </cell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/>
          <cell r="BX317"/>
          <cell r="BY317"/>
          <cell r="BZ317"/>
          <cell r="CA317"/>
          <cell r="CB317"/>
          <cell r="CC317"/>
          <cell r="CD317"/>
          <cell r="CE317"/>
          <cell r="CF317"/>
          <cell r="CG317"/>
          <cell r="CH317"/>
          <cell r="CI317"/>
          <cell r="CJ317"/>
          <cell r="CK317"/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/>
          <cell r="BU318"/>
          <cell r="BV318"/>
          <cell r="BW318"/>
          <cell r="BX318"/>
          <cell r="BY318"/>
          <cell r="BZ318"/>
          <cell r="CA318"/>
          <cell r="CB318"/>
          <cell r="CC318"/>
          <cell r="CD318"/>
          <cell r="CE318"/>
          <cell r="CF318"/>
          <cell r="CG318"/>
          <cell r="CH318"/>
          <cell r="CI318"/>
          <cell r="CJ318"/>
          <cell r="CK318"/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/>
          <cell r="DW318"/>
          <cell r="DX318"/>
          <cell r="DY318"/>
          <cell r="DZ318"/>
          <cell r="EA318"/>
          <cell r="EB318"/>
          <cell r="EC318"/>
          <cell r="ED318"/>
          <cell r="EE318"/>
          <cell r="EF318"/>
          <cell r="EG318"/>
          <cell r="EH318"/>
          <cell r="EI318"/>
          <cell r="EJ318"/>
          <cell r="EK318"/>
          <cell r="EL318"/>
          <cell r="EM318"/>
          <cell r="EN318"/>
          <cell r="EO318"/>
          <cell r="EP318"/>
          <cell r="EQ318"/>
          <cell r="ER318"/>
          <cell r="ES318"/>
        </row>
        <row r="319">
          <cell r="D319" t="str">
            <v>4192p</v>
          </cell>
          <cell r="E319" t="str">
            <v>Izdaci po osnovu troškova sudskih postupaka</v>
          </cell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/>
          <cell r="BU319"/>
          <cell r="BV319"/>
          <cell r="BW319"/>
          <cell r="BX319"/>
          <cell r="BY319"/>
          <cell r="BZ319"/>
          <cell r="CA319"/>
          <cell r="CB319"/>
          <cell r="CC319"/>
          <cell r="CD319"/>
          <cell r="CE319"/>
          <cell r="CF319"/>
          <cell r="CG319"/>
          <cell r="CH319"/>
          <cell r="CI319"/>
          <cell r="CJ319"/>
          <cell r="CK319"/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/>
          <cell r="DW319"/>
          <cell r="DX319"/>
          <cell r="DY319"/>
          <cell r="DZ319"/>
          <cell r="EA319"/>
          <cell r="EB319"/>
          <cell r="EC319"/>
          <cell r="ED319"/>
          <cell r="EE319"/>
          <cell r="EF319"/>
          <cell r="EG319"/>
          <cell r="EH319"/>
          <cell r="EI319"/>
          <cell r="EJ319"/>
          <cell r="EK319"/>
          <cell r="EL319"/>
          <cell r="EM319"/>
          <cell r="EN319"/>
          <cell r="EO319"/>
          <cell r="EP319"/>
          <cell r="EQ319"/>
          <cell r="ER319"/>
          <cell r="ES319"/>
        </row>
        <row r="320">
          <cell r="D320" t="str">
            <v>4193p</v>
          </cell>
          <cell r="E320" t="str">
            <v>Izrada i održavanje softvera</v>
          </cell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/>
          <cell r="BU320"/>
          <cell r="BV320"/>
          <cell r="BW320"/>
          <cell r="BX320"/>
          <cell r="BY320"/>
          <cell r="BZ320"/>
          <cell r="CA320"/>
          <cell r="CB320"/>
          <cell r="CC320"/>
          <cell r="CD320"/>
          <cell r="CE320"/>
          <cell r="CF320"/>
          <cell r="CG320"/>
          <cell r="CH320"/>
          <cell r="CI320"/>
          <cell r="CJ320"/>
          <cell r="CK320"/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/>
          <cell r="DW320"/>
          <cell r="DX320"/>
          <cell r="DY320"/>
          <cell r="DZ320"/>
          <cell r="EA320"/>
          <cell r="EB320"/>
          <cell r="EC320"/>
          <cell r="ED320"/>
          <cell r="EE320"/>
          <cell r="EF320"/>
          <cell r="EG320"/>
          <cell r="EH320"/>
          <cell r="EI320"/>
          <cell r="EJ320"/>
          <cell r="EK320"/>
          <cell r="EL320"/>
          <cell r="EM320"/>
          <cell r="EN320"/>
          <cell r="EO320"/>
          <cell r="EP320"/>
          <cell r="EQ320"/>
          <cell r="ER320"/>
          <cell r="ES320"/>
        </row>
        <row r="321">
          <cell r="D321" t="str">
            <v>4194p</v>
          </cell>
          <cell r="E321" t="str">
            <v>Osiguranje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/>
          <cell r="BU321"/>
          <cell r="BV321"/>
          <cell r="BW321"/>
          <cell r="BX321"/>
          <cell r="BY321"/>
          <cell r="BZ321"/>
          <cell r="CA321"/>
          <cell r="CB321"/>
          <cell r="CC321"/>
          <cell r="CD321"/>
          <cell r="CE321"/>
          <cell r="CF321"/>
          <cell r="CG321"/>
          <cell r="CH321"/>
          <cell r="CI321"/>
          <cell r="CJ321"/>
          <cell r="CK321"/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/>
          <cell r="DW321"/>
          <cell r="DX321"/>
          <cell r="DY321"/>
          <cell r="DZ321"/>
          <cell r="EA321"/>
          <cell r="EB321"/>
          <cell r="EC321"/>
          <cell r="ED321"/>
          <cell r="EE321"/>
          <cell r="EF321"/>
          <cell r="EG321"/>
          <cell r="EH321"/>
          <cell r="EI321"/>
          <cell r="EJ321"/>
          <cell r="EK321"/>
          <cell r="EL321"/>
          <cell r="EM321"/>
          <cell r="EN321"/>
          <cell r="EO321"/>
          <cell r="EP321"/>
          <cell r="EQ321"/>
          <cell r="ER321"/>
          <cell r="ES321"/>
        </row>
        <row r="322">
          <cell r="D322" t="str">
            <v>4195p</v>
          </cell>
          <cell r="E322" t="str">
            <v>Kontribucije za članstvo u domaćim i međunarodnim organizacijama</v>
          </cell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/>
          <cell r="DW322"/>
          <cell r="DX322"/>
          <cell r="DY322"/>
          <cell r="DZ322"/>
          <cell r="EA322"/>
          <cell r="EB322"/>
          <cell r="EC322"/>
          <cell r="ED322"/>
          <cell r="EE322"/>
          <cell r="EF322"/>
          <cell r="EG322"/>
          <cell r="EH322"/>
          <cell r="EI322"/>
          <cell r="EJ322"/>
          <cell r="EK322"/>
          <cell r="EL322"/>
          <cell r="EM322"/>
          <cell r="EN322"/>
          <cell r="EO322"/>
          <cell r="EP322"/>
          <cell r="EQ322"/>
          <cell r="ER322"/>
          <cell r="ES322"/>
        </row>
        <row r="323">
          <cell r="D323" t="str">
            <v>4196p</v>
          </cell>
          <cell r="E323" t="str">
            <v>Komunalne naknade</v>
          </cell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/>
          <cell r="BU323"/>
          <cell r="BV323"/>
          <cell r="BW323"/>
          <cell r="BX323"/>
          <cell r="BY323"/>
          <cell r="BZ323"/>
          <cell r="CA323"/>
          <cell r="CB323"/>
          <cell r="CC323"/>
          <cell r="CD323"/>
          <cell r="CE323"/>
          <cell r="CF323"/>
          <cell r="CG323"/>
          <cell r="CH323"/>
          <cell r="CI323"/>
          <cell r="CJ323"/>
          <cell r="CK323"/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/>
          <cell r="DW323"/>
          <cell r="DX323"/>
          <cell r="DY323"/>
          <cell r="DZ323"/>
          <cell r="EA323"/>
          <cell r="EB323"/>
          <cell r="EC323"/>
          <cell r="ED323"/>
          <cell r="EE323"/>
          <cell r="EF323"/>
          <cell r="EG323"/>
          <cell r="EH323"/>
          <cell r="EI323"/>
          <cell r="EJ323"/>
          <cell r="EK323"/>
          <cell r="EL323"/>
          <cell r="EM323"/>
          <cell r="EN323"/>
          <cell r="EO323"/>
          <cell r="EP323"/>
          <cell r="EQ323"/>
          <cell r="ER323"/>
          <cell r="ES323"/>
        </row>
        <row r="324">
          <cell r="D324" t="str">
            <v>4197p</v>
          </cell>
          <cell r="E324" t="str">
            <v>Kazne</v>
          </cell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/>
          <cell r="BX324"/>
          <cell r="BY324"/>
          <cell r="BZ324"/>
          <cell r="CA324"/>
          <cell r="CB324"/>
          <cell r="CC324"/>
          <cell r="CD324"/>
          <cell r="CE324"/>
          <cell r="CF324"/>
          <cell r="CG324"/>
          <cell r="CH324"/>
          <cell r="CI324"/>
          <cell r="CJ324"/>
          <cell r="CK324"/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/>
          <cell r="DW324"/>
          <cell r="DX324"/>
          <cell r="DY324"/>
          <cell r="DZ324"/>
          <cell r="EA324"/>
          <cell r="EB324"/>
          <cell r="EC324"/>
          <cell r="ED324"/>
          <cell r="EE324"/>
          <cell r="EF324"/>
          <cell r="EG324"/>
          <cell r="EH324"/>
          <cell r="EI324"/>
          <cell r="EJ324"/>
          <cell r="EK324"/>
          <cell r="EL324"/>
          <cell r="EM324"/>
          <cell r="EN324"/>
          <cell r="EO324"/>
          <cell r="EP324"/>
          <cell r="EQ324"/>
          <cell r="ER324"/>
          <cell r="ES324"/>
        </row>
        <row r="325">
          <cell r="D325" t="str">
            <v>4198p</v>
          </cell>
          <cell r="E325" t="str">
            <v>Takse</v>
          </cell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/>
          <cell r="BU325"/>
          <cell r="BV325"/>
          <cell r="BW325"/>
          <cell r="BX325"/>
          <cell r="BY325"/>
          <cell r="BZ325"/>
          <cell r="CA325"/>
          <cell r="CB325"/>
          <cell r="CC325"/>
          <cell r="CD325"/>
          <cell r="CE325"/>
          <cell r="CF325"/>
          <cell r="CG325"/>
          <cell r="CH325"/>
          <cell r="CI325"/>
          <cell r="CJ325"/>
          <cell r="CK325"/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/>
          <cell r="DW325"/>
          <cell r="DX325"/>
          <cell r="DY325"/>
          <cell r="DZ325"/>
          <cell r="EA325"/>
          <cell r="EB325"/>
          <cell r="EC325"/>
          <cell r="ED325"/>
          <cell r="EE325"/>
          <cell r="EF325"/>
          <cell r="EG325"/>
          <cell r="EH325"/>
          <cell r="EI325"/>
          <cell r="EJ325"/>
          <cell r="EK325"/>
          <cell r="EL325"/>
          <cell r="EM325"/>
          <cell r="EN325"/>
          <cell r="EO325"/>
          <cell r="EP325"/>
          <cell r="EQ325"/>
          <cell r="ER325"/>
          <cell r="ES325"/>
        </row>
        <row r="326">
          <cell r="D326" t="str">
            <v>4199p</v>
          </cell>
          <cell r="E326" t="str">
            <v>Ostalo</v>
          </cell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/>
          <cell r="BU326"/>
          <cell r="BV326"/>
          <cell r="BW326"/>
          <cell r="BX326"/>
          <cell r="BY326"/>
          <cell r="BZ326"/>
          <cell r="CA326"/>
          <cell r="CB326"/>
          <cell r="CC326"/>
          <cell r="CD326"/>
          <cell r="CE326"/>
          <cell r="CF326"/>
          <cell r="CG326"/>
          <cell r="CH326"/>
          <cell r="CI326"/>
          <cell r="CJ326"/>
          <cell r="CK326"/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/>
          <cell r="DW326"/>
          <cell r="DX326"/>
          <cell r="DY326"/>
          <cell r="DZ326"/>
          <cell r="EA326"/>
          <cell r="EB326"/>
          <cell r="EC326"/>
          <cell r="ED326"/>
          <cell r="EE326"/>
          <cell r="EF326"/>
          <cell r="EG326"/>
          <cell r="EH326"/>
          <cell r="EI326"/>
          <cell r="EJ326"/>
          <cell r="EK326"/>
          <cell r="EL326"/>
          <cell r="EM326"/>
          <cell r="EN326"/>
          <cell r="EO326"/>
          <cell r="EP326"/>
          <cell r="EQ326"/>
          <cell r="ER326"/>
          <cell r="ES326"/>
        </row>
        <row r="327">
          <cell r="A327"/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/>
          <cell r="BU327"/>
          <cell r="BV327"/>
          <cell r="BW327"/>
          <cell r="BX327"/>
          <cell r="BY327"/>
          <cell r="BZ327"/>
          <cell r="CA327"/>
          <cell r="CB327"/>
          <cell r="CC327"/>
          <cell r="CD327"/>
          <cell r="CE327"/>
          <cell r="CF327"/>
          <cell r="CG327"/>
          <cell r="CH327"/>
          <cell r="CI327"/>
          <cell r="CJ327"/>
          <cell r="CK327"/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/>
          <cell r="B328"/>
          <cell r="C328">
            <v>421</v>
          </cell>
          <cell r="D328" t="str">
            <v>421p</v>
          </cell>
          <cell r="E328" t="str">
            <v>Prava iz oblasti socijalne zaštite</v>
          </cell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/>
          <cell r="BU328"/>
          <cell r="BV328"/>
          <cell r="BW328"/>
          <cell r="BX328"/>
          <cell r="BY328"/>
          <cell r="BZ328"/>
          <cell r="CA328"/>
          <cell r="CB328"/>
          <cell r="CC328"/>
          <cell r="CD328"/>
          <cell r="CE328"/>
          <cell r="CF328"/>
          <cell r="CG328"/>
          <cell r="CH328"/>
          <cell r="CI328"/>
          <cell r="CJ328"/>
          <cell r="CK328"/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/>
          <cell r="BU329"/>
          <cell r="BV329"/>
          <cell r="BW329"/>
          <cell r="BX329"/>
          <cell r="BY329"/>
          <cell r="BZ329"/>
          <cell r="CA329"/>
          <cell r="CB329"/>
          <cell r="CC329"/>
          <cell r="CD329"/>
          <cell r="CE329"/>
          <cell r="CF329"/>
          <cell r="CG329"/>
          <cell r="CH329"/>
          <cell r="CI329"/>
          <cell r="CJ329"/>
          <cell r="CK329"/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/>
          <cell r="DW329"/>
          <cell r="DX329"/>
          <cell r="DY329"/>
          <cell r="DZ329"/>
          <cell r="EA329"/>
          <cell r="EB329"/>
          <cell r="EC329"/>
          <cell r="ED329"/>
          <cell r="EE329"/>
          <cell r="EF329"/>
          <cell r="EG329"/>
          <cell r="EH329"/>
          <cell r="EI329"/>
          <cell r="EJ329"/>
          <cell r="EK329"/>
          <cell r="EL329"/>
          <cell r="EM329"/>
          <cell r="EN329"/>
          <cell r="EO329"/>
          <cell r="EP329"/>
          <cell r="EQ329"/>
          <cell r="ER329"/>
          <cell r="ES329"/>
        </row>
        <row r="330">
          <cell r="D330" t="str">
            <v>4212p</v>
          </cell>
          <cell r="E330" t="str">
            <v>Boračko invalidska zaštita</v>
          </cell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/>
          <cell r="BU330"/>
          <cell r="BV330"/>
          <cell r="BW330"/>
          <cell r="BX330"/>
          <cell r="BY330"/>
          <cell r="BZ330"/>
          <cell r="CA330"/>
          <cell r="CB330"/>
          <cell r="CC330"/>
          <cell r="CD330"/>
          <cell r="CE330"/>
          <cell r="CF330"/>
          <cell r="CG330"/>
          <cell r="CH330"/>
          <cell r="CI330"/>
          <cell r="CJ330"/>
          <cell r="CK330"/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/>
          <cell r="DW330"/>
          <cell r="DX330"/>
          <cell r="DY330"/>
          <cell r="DZ330"/>
          <cell r="EA330"/>
          <cell r="EB330"/>
          <cell r="EC330"/>
          <cell r="ED330"/>
          <cell r="EE330"/>
          <cell r="EF330"/>
          <cell r="EG330"/>
          <cell r="EH330"/>
          <cell r="EI330"/>
          <cell r="EJ330"/>
          <cell r="EK330"/>
          <cell r="EL330"/>
          <cell r="EM330"/>
          <cell r="EN330"/>
          <cell r="EO330"/>
          <cell r="EP330"/>
          <cell r="EQ330"/>
          <cell r="ER330"/>
          <cell r="ES330"/>
        </row>
        <row r="331">
          <cell r="D331" t="str">
            <v>4213p</v>
          </cell>
          <cell r="E331" t="str">
            <v>Materijalno obezbjeđenje porodice</v>
          </cell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/>
          <cell r="BU331"/>
          <cell r="BV331"/>
          <cell r="BW331"/>
          <cell r="BX331"/>
          <cell r="BY331"/>
          <cell r="BZ331"/>
          <cell r="CA331"/>
          <cell r="CB331"/>
          <cell r="CC331"/>
          <cell r="CD331"/>
          <cell r="CE331"/>
          <cell r="CF331"/>
          <cell r="CG331"/>
          <cell r="CH331"/>
          <cell r="CI331"/>
          <cell r="CJ331"/>
          <cell r="CK331"/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/>
          <cell r="DW331"/>
          <cell r="DX331"/>
          <cell r="DY331"/>
          <cell r="DZ331"/>
          <cell r="EA331"/>
          <cell r="EB331"/>
          <cell r="EC331"/>
          <cell r="ED331"/>
          <cell r="EE331"/>
          <cell r="EF331"/>
          <cell r="EG331"/>
          <cell r="EH331"/>
          <cell r="EI331"/>
          <cell r="EJ331"/>
          <cell r="EK331"/>
          <cell r="EL331"/>
          <cell r="EM331"/>
          <cell r="EN331"/>
          <cell r="EO331"/>
          <cell r="EP331"/>
          <cell r="EQ331"/>
          <cell r="ER331"/>
          <cell r="ES331"/>
        </row>
        <row r="332">
          <cell r="D332" t="str">
            <v>4214p</v>
          </cell>
          <cell r="E332" t="str">
            <v>Porodiljska odsustva</v>
          </cell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/>
          <cell r="BU332"/>
          <cell r="BV332"/>
          <cell r="BW332"/>
          <cell r="BX332"/>
          <cell r="BY332"/>
          <cell r="BZ332"/>
          <cell r="CA332"/>
          <cell r="CB332"/>
          <cell r="CC332"/>
          <cell r="CD332"/>
          <cell r="CE332"/>
          <cell r="CF332"/>
          <cell r="CG332"/>
          <cell r="CH332"/>
          <cell r="CI332"/>
          <cell r="CJ332"/>
          <cell r="CK332"/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/>
          <cell r="DW332"/>
          <cell r="DX332"/>
          <cell r="DY332"/>
          <cell r="DZ332"/>
          <cell r="EA332"/>
          <cell r="EB332"/>
          <cell r="EC332"/>
          <cell r="ED332"/>
          <cell r="EE332"/>
          <cell r="EF332"/>
          <cell r="EG332"/>
          <cell r="EH332"/>
          <cell r="EI332"/>
          <cell r="EJ332"/>
          <cell r="EK332"/>
          <cell r="EL332"/>
          <cell r="EM332"/>
          <cell r="EN332"/>
          <cell r="EO332"/>
          <cell r="EP332"/>
          <cell r="EQ332"/>
          <cell r="ER332"/>
          <cell r="ES332"/>
        </row>
        <row r="333">
          <cell r="D333" t="str">
            <v>4215p</v>
          </cell>
          <cell r="E333" t="str">
            <v>Tuđa njega i pomoć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/>
          <cell r="BU333"/>
          <cell r="BV333"/>
          <cell r="BW333"/>
          <cell r="BX333"/>
          <cell r="BY333"/>
          <cell r="BZ333"/>
          <cell r="CA333"/>
          <cell r="CB333"/>
          <cell r="CC333"/>
          <cell r="CD333"/>
          <cell r="CE333"/>
          <cell r="CF333"/>
          <cell r="CG333"/>
          <cell r="CH333"/>
          <cell r="CI333"/>
          <cell r="CJ333"/>
          <cell r="CK333"/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/>
          <cell r="DW333"/>
          <cell r="DX333"/>
          <cell r="DY333"/>
          <cell r="DZ333"/>
          <cell r="EA333"/>
          <cell r="EB333"/>
          <cell r="EC333"/>
          <cell r="ED333"/>
          <cell r="EE333"/>
          <cell r="EF333"/>
          <cell r="EG333"/>
          <cell r="EH333"/>
          <cell r="EI333"/>
          <cell r="EJ333"/>
          <cell r="EK333"/>
          <cell r="EL333"/>
          <cell r="EM333"/>
          <cell r="EN333"/>
          <cell r="EO333"/>
          <cell r="EP333"/>
          <cell r="EQ333"/>
          <cell r="ER333"/>
          <cell r="ES333"/>
        </row>
        <row r="334">
          <cell r="D334" t="str">
            <v>4216p</v>
          </cell>
          <cell r="E334" t="str">
            <v>Ishrana djece u predškolskim ustanovama</v>
          </cell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/>
          <cell r="DW334"/>
          <cell r="DX334"/>
          <cell r="DY334"/>
          <cell r="DZ334"/>
          <cell r="EA334"/>
          <cell r="EB334"/>
          <cell r="EC334"/>
          <cell r="ED334"/>
          <cell r="EE334"/>
          <cell r="EF334"/>
          <cell r="EG334"/>
          <cell r="EH334"/>
          <cell r="EI334"/>
          <cell r="EJ334"/>
          <cell r="EK334"/>
          <cell r="EL334"/>
          <cell r="EM334"/>
          <cell r="EN334"/>
          <cell r="EO334"/>
          <cell r="EP334"/>
          <cell r="EQ334"/>
          <cell r="ER334"/>
          <cell r="ES334"/>
        </row>
        <row r="335">
          <cell r="D335" t="str">
            <v>4217p</v>
          </cell>
          <cell r="E335" t="str">
            <v>Izdržavanje štićenika u domovima</v>
          </cell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/>
          <cell r="BU335"/>
          <cell r="BV335"/>
          <cell r="BW335"/>
          <cell r="BX335"/>
          <cell r="BY335"/>
          <cell r="BZ335"/>
          <cell r="CA335"/>
          <cell r="CB335"/>
          <cell r="CC335"/>
          <cell r="CD335"/>
          <cell r="CE335"/>
          <cell r="CF335"/>
          <cell r="CG335"/>
          <cell r="CH335"/>
          <cell r="CI335"/>
          <cell r="CJ335"/>
          <cell r="CK335"/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/>
          <cell r="DW335"/>
          <cell r="DX335"/>
          <cell r="DY335"/>
          <cell r="DZ335"/>
          <cell r="EA335"/>
          <cell r="EB335"/>
          <cell r="EC335"/>
          <cell r="ED335"/>
          <cell r="EE335"/>
          <cell r="EF335"/>
          <cell r="EG335"/>
          <cell r="EH335"/>
          <cell r="EI335"/>
          <cell r="EJ335"/>
          <cell r="EK335"/>
          <cell r="EL335"/>
          <cell r="EM335"/>
          <cell r="EN335"/>
          <cell r="EO335"/>
          <cell r="EP335"/>
          <cell r="EQ335"/>
          <cell r="ER335"/>
          <cell r="ES335"/>
        </row>
        <row r="336">
          <cell r="A336"/>
          <cell r="B336"/>
          <cell r="C336">
            <v>422</v>
          </cell>
          <cell r="D336" t="str">
            <v>422p</v>
          </cell>
          <cell r="E336" t="str">
            <v>Sredstva za tehnološke viškove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/>
          <cell r="BU336"/>
          <cell r="BV336"/>
          <cell r="BW336"/>
          <cell r="BX336"/>
          <cell r="BY336"/>
          <cell r="BZ336"/>
          <cell r="CA336"/>
          <cell r="CB336"/>
          <cell r="CC336"/>
          <cell r="CD336"/>
          <cell r="CE336"/>
          <cell r="CF336"/>
          <cell r="CG336"/>
          <cell r="CH336"/>
          <cell r="CI336"/>
          <cell r="CJ336"/>
          <cell r="CK336"/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/>
          <cell r="BU337"/>
          <cell r="BV337"/>
          <cell r="BW337"/>
          <cell r="BX337"/>
          <cell r="BY337"/>
          <cell r="BZ337"/>
          <cell r="CA337"/>
          <cell r="CB337"/>
          <cell r="CC337"/>
          <cell r="CD337"/>
          <cell r="CE337"/>
          <cell r="CF337"/>
          <cell r="CG337"/>
          <cell r="CH337"/>
          <cell r="CI337"/>
          <cell r="CJ337"/>
          <cell r="CK337"/>
          <cell r="CL337"/>
          <cell r="CM337"/>
          <cell r="CN337"/>
          <cell r="CO337"/>
          <cell r="CP337"/>
          <cell r="CQ337"/>
          <cell r="CR337"/>
          <cell r="CS337"/>
          <cell r="CT337"/>
          <cell r="CU337"/>
          <cell r="CV337"/>
          <cell r="CW337"/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/>
          <cell r="DW337"/>
          <cell r="DX337"/>
          <cell r="DY337"/>
          <cell r="DZ337"/>
          <cell r="EA337"/>
          <cell r="EB337"/>
          <cell r="EC337"/>
          <cell r="ED337"/>
          <cell r="EE337"/>
          <cell r="EF337"/>
          <cell r="EG337"/>
          <cell r="EH337"/>
          <cell r="EI337"/>
          <cell r="EJ337"/>
          <cell r="EK337"/>
          <cell r="EL337"/>
          <cell r="EM337"/>
          <cell r="EN337"/>
          <cell r="EO337"/>
          <cell r="EP337"/>
          <cell r="EQ337"/>
          <cell r="ER337"/>
          <cell r="ES337"/>
        </row>
        <row r="338">
          <cell r="D338" t="str">
            <v>4222p</v>
          </cell>
          <cell r="E338" t="str">
            <v>Otpremnine za tehnološke viškove</v>
          </cell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/>
          <cell r="BX338"/>
          <cell r="BY338"/>
          <cell r="BZ338"/>
          <cell r="CA338"/>
          <cell r="CB338"/>
          <cell r="CC338"/>
          <cell r="CD338"/>
          <cell r="CE338"/>
          <cell r="CF338"/>
          <cell r="CG338"/>
          <cell r="CH338"/>
          <cell r="CI338"/>
          <cell r="CJ338"/>
          <cell r="CK338"/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/>
          <cell r="DW338"/>
          <cell r="DX338"/>
          <cell r="DY338"/>
          <cell r="DZ338"/>
          <cell r="EA338"/>
          <cell r="EB338"/>
          <cell r="EC338"/>
          <cell r="ED338"/>
          <cell r="EE338"/>
          <cell r="EF338"/>
          <cell r="EG338"/>
          <cell r="EH338"/>
          <cell r="EI338"/>
          <cell r="EJ338"/>
          <cell r="EK338"/>
          <cell r="EL338"/>
          <cell r="EM338"/>
          <cell r="EN338"/>
          <cell r="EO338"/>
          <cell r="EP338"/>
          <cell r="EQ338"/>
          <cell r="ER338"/>
          <cell r="ES338"/>
        </row>
        <row r="339">
          <cell r="D339" t="str">
            <v>4223p</v>
          </cell>
          <cell r="E339" t="str">
            <v>Dokup staža</v>
          </cell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  <cell r="CB339"/>
          <cell r="CC339"/>
          <cell r="CD339"/>
          <cell r="CE339"/>
          <cell r="CF339"/>
          <cell r="CG339"/>
          <cell r="CH339"/>
          <cell r="CI339"/>
          <cell r="CJ339"/>
          <cell r="CK339"/>
          <cell r="CL339"/>
          <cell r="CM339"/>
          <cell r="CN339"/>
          <cell r="CO339"/>
          <cell r="CP339"/>
          <cell r="CQ339"/>
          <cell r="CR339"/>
          <cell r="CS339"/>
          <cell r="CT339"/>
          <cell r="CU339"/>
          <cell r="CV339"/>
          <cell r="CW339"/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/>
          <cell r="DW339"/>
          <cell r="DX339"/>
          <cell r="DY339"/>
          <cell r="DZ339"/>
          <cell r="EA339"/>
          <cell r="EB339"/>
          <cell r="EC339"/>
          <cell r="ED339"/>
          <cell r="EE339"/>
          <cell r="EF339"/>
          <cell r="EG339"/>
          <cell r="EH339"/>
          <cell r="EI339"/>
          <cell r="EJ339"/>
          <cell r="EK339"/>
          <cell r="EL339"/>
          <cell r="EM339"/>
          <cell r="EN339"/>
          <cell r="EO339"/>
          <cell r="EP339"/>
          <cell r="EQ339"/>
          <cell r="ER339"/>
          <cell r="ES339"/>
        </row>
        <row r="340">
          <cell r="D340" t="str">
            <v>4224p</v>
          </cell>
          <cell r="E340" t="str">
            <v>Naknade nezaposlenim licima</v>
          </cell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/>
          <cell r="BU340"/>
          <cell r="BV340"/>
          <cell r="BW340"/>
          <cell r="BX340"/>
          <cell r="BY340"/>
          <cell r="BZ340"/>
          <cell r="CA340"/>
          <cell r="CB340"/>
          <cell r="CC340"/>
          <cell r="CD340"/>
          <cell r="CE340"/>
          <cell r="CF340"/>
          <cell r="CG340"/>
          <cell r="CH340"/>
          <cell r="CI340"/>
          <cell r="CJ340"/>
          <cell r="CK340"/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/>
          <cell r="DW340"/>
          <cell r="DX340"/>
          <cell r="DY340"/>
          <cell r="DZ340"/>
          <cell r="EA340"/>
          <cell r="EB340"/>
          <cell r="EC340"/>
          <cell r="ED340"/>
          <cell r="EE340"/>
          <cell r="EF340"/>
          <cell r="EG340"/>
          <cell r="EH340"/>
          <cell r="EI340"/>
          <cell r="EJ340"/>
          <cell r="EK340"/>
          <cell r="EL340"/>
          <cell r="EM340"/>
          <cell r="EN340"/>
          <cell r="EO340"/>
          <cell r="EP340"/>
          <cell r="EQ340"/>
          <cell r="ER340"/>
          <cell r="ES340"/>
        </row>
        <row r="341">
          <cell r="D341" t="str">
            <v>4225p</v>
          </cell>
          <cell r="E341" t="str">
            <v>Ostalo</v>
          </cell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/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/>
          <cell r="BU341"/>
          <cell r="BV341"/>
          <cell r="BW341"/>
          <cell r="BX341"/>
          <cell r="BY341"/>
          <cell r="BZ341"/>
          <cell r="CA341"/>
          <cell r="CB341"/>
          <cell r="CC341"/>
          <cell r="CD341"/>
          <cell r="CE341"/>
          <cell r="CF341"/>
          <cell r="CG341"/>
          <cell r="CH341"/>
          <cell r="CI341"/>
          <cell r="CJ341"/>
          <cell r="CK341"/>
          <cell r="CL341"/>
          <cell r="CM341"/>
          <cell r="CN341"/>
          <cell r="CO341"/>
          <cell r="CP341"/>
          <cell r="CQ341"/>
          <cell r="CR341"/>
          <cell r="CS341"/>
          <cell r="CT341"/>
          <cell r="CU341"/>
          <cell r="CV341"/>
          <cell r="CW341"/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/>
          <cell r="DW341"/>
          <cell r="DX341"/>
          <cell r="DY341"/>
          <cell r="DZ341"/>
          <cell r="EA341"/>
          <cell r="EB341"/>
          <cell r="EC341"/>
          <cell r="ED341"/>
          <cell r="EE341"/>
          <cell r="EF341"/>
          <cell r="EG341"/>
          <cell r="EH341"/>
          <cell r="EI341"/>
          <cell r="EJ341"/>
          <cell r="EK341"/>
          <cell r="EL341"/>
          <cell r="EM341"/>
          <cell r="EN341"/>
          <cell r="EO341"/>
          <cell r="EP341"/>
          <cell r="EQ341"/>
          <cell r="ER341"/>
          <cell r="ES341"/>
        </row>
        <row r="342">
          <cell r="A342"/>
          <cell r="B342"/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/>
          <cell r="DW343"/>
          <cell r="DX343"/>
          <cell r="DY343"/>
          <cell r="DZ343"/>
          <cell r="EA343"/>
          <cell r="EB343"/>
          <cell r="EC343"/>
          <cell r="ED343"/>
          <cell r="EE343"/>
          <cell r="EF343"/>
          <cell r="EG343"/>
          <cell r="EH343"/>
          <cell r="EI343"/>
          <cell r="EJ343"/>
          <cell r="EK343"/>
          <cell r="EL343"/>
          <cell r="EM343"/>
          <cell r="EN343"/>
          <cell r="EO343"/>
          <cell r="EP343"/>
          <cell r="EQ343"/>
          <cell r="ER343"/>
          <cell r="ES343"/>
        </row>
        <row r="344">
          <cell r="D344" t="str">
            <v>4232p</v>
          </cell>
          <cell r="E344" t="str">
            <v>Invalidska penzija</v>
          </cell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/>
          <cell r="BX344"/>
          <cell r="BY344"/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/>
          <cell r="DW344"/>
          <cell r="DX344"/>
          <cell r="DY344"/>
          <cell r="DZ344"/>
          <cell r="EA344"/>
          <cell r="EB344"/>
          <cell r="EC344"/>
          <cell r="ED344"/>
          <cell r="EE344"/>
          <cell r="EF344"/>
          <cell r="EG344"/>
          <cell r="EH344"/>
          <cell r="EI344"/>
          <cell r="EJ344"/>
          <cell r="EK344"/>
          <cell r="EL344"/>
          <cell r="EM344"/>
          <cell r="EN344"/>
          <cell r="EO344"/>
          <cell r="EP344"/>
          <cell r="EQ344"/>
          <cell r="ER344"/>
          <cell r="ES344"/>
        </row>
        <row r="345">
          <cell r="D345" t="str">
            <v>4233p</v>
          </cell>
          <cell r="E345" t="str">
            <v>Porodična penzija</v>
          </cell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/>
          <cell r="BU345"/>
          <cell r="BV345"/>
          <cell r="BW345"/>
          <cell r="BX345"/>
          <cell r="BY345"/>
          <cell r="BZ345"/>
          <cell r="CA345"/>
          <cell r="CB345"/>
          <cell r="CC345"/>
          <cell r="CD345"/>
          <cell r="CE345"/>
          <cell r="CF345"/>
          <cell r="CG345"/>
          <cell r="CH345"/>
          <cell r="CI345"/>
          <cell r="CJ345"/>
          <cell r="CK345"/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/>
          <cell r="DW345"/>
          <cell r="DX345"/>
          <cell r="DY345"/>
          <cell r="DZ345"/>
          <cell r="EA345"/>
          <cell r="EB345"/>
          <cell r="EC345"/>
          <cell r="ED345"/>
          <cell r="EE345"/>
          <cell r="EF345"/>
          <cell r="EG345"/>
          <cell r="EH345"/>
          <cell r="EI345"/>
          <cell r="EJ345"/>
          <cell r="EK345"/>
          <cell r="EL345"/>
          <cell r="EM345"/>
          <cell r="EN345"/>
          <cell r="EO345"/>
          <cell r="EP345"/>
          <cell r="EQ345"/>
          <cell r="ER345"/>
          <cell r="ES345"/>
        </row>
        <row r="346">
          <cell r="D346" t="str">
            <v>4234p</v>
          </cell>
          <cell r="E346" t="str">
            <v>Naknade</v>
          </cell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/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/>
          <cell r="BU346"/>
          <cell r="BV346"/>
          <cell r="BW346"/>
          <cell r="BX346"/>
          <cell r="BY346"/>
          <cell r="BZ346"/>
          <cell r="CA346"/>
          <cell r="CB346"/>
          <cell r="CC346"/>
          <cell r="CD346"/>
          <cell r="CE346"/>
          <cell r="CF346"/>
          <cell r="CG346"/>
          <cell r="CH346"/>
          <cell r="CI346"/>
          <cell r="CJ346"/>
          <cell r="CK346"/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/>
          <cell r="DW346"/>
          <cell r="DX346"/>
          <cell r="DY346"/>
          <cell r="DZ346"/>
          <cell r="EA346"/>
          <cell r="EB346"/>
          <cell r="EC346"/>
          <cell r="ED346"/>
          <cell r="EE346"/>
          <cell r="EF346"/>
          <cell r="EG346"/>
          <cell r="EH346"/>
          <cell r="EI346"/>
          <cell r="EJ346"/>
          <cell r="EK346"/>
          <cell r="EL346"/>
          <cell r="EM346"/>
          <cell r="EN346"/>
          <cell r="EO346"/>
          <cell r="EP346"/>
          <cell r="EQ346"/>
          <cell r="ER346"/>
          <cell r="ES346"/>
        </row>
        <row r="347">
          <cell r="D347" t="str">
            <v>4235p</v>
          </cell>
          <cell r="E347" t="str">
            <v>Dodaci</v>
          </cell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/>
          <cell r="DW347"/>
          <cell r="DX347"/>
          <cell r="DY347"/>
          <cell r="DZ347"/>
          <cell r="EA347"/>
          <cell r="EB347"/>
          <cell r="EC347"/>
          <cell r="ED347"/>
          <cell r="EE347"/>
          <cell r="EF347"/>
          <cell r="EG347"/>
          <cell r="EH347"/>
          <cell r="EI347"/>
          <cell r="EJ347"/>
          <cell r="EK347"/>
          <cell r="EL347"/>
          <cell r="EM347"/>
          <cell r="EN347"/>
          <cell r="EO347"/>
          <cell r="EP347"/>
          <cell r="EQ347"/>
          <cell r="ER347"/>
          <cell r="ES347"/>
        </row>
        <row r="348">
          <cell r="D348" t="str">
            <v>4236p</v>
          </cell>
          <cell r="E348" t="str">
            <v>Ostala prava</v>
          </cell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/>
          <cell r="BX348"/>
          <cell r="BY348"/>
          <cell r="BZ348"/>
          <cell r="CA348"/>
          <cell r="CB348"/>
          <cell r="CC348"/>
          <cell r="CD348"/>
          <cell r="CE348"/>
          <cell r="CF348"/>
          <cell r="CG348"/>
          <cell r="CH348"/>
          <cell r="CI348"/>
          <cell r="CJ348"/>
          <cell r="CK348"/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/>
          <cell r="DW348"/>
          <cell r="DX348"/>
          <cell r="DY348"/>
          <cell r="DZ348"/>
          <cell r="EA348"/>
          <cell r="EB348"/>
          <cell r="EC348"/>
          <cell r="ED348"/>
          <cell r="EE348"/>
          <cell r="EF348"/>
          <cell r="EG348"/>
          <cell r="EH348"/>
          <cell r="EI348"/>
          <cell r="EJ348"/>
          <cell r="EK348"/>
          <cell r="EL348"/>
          <cell r="EM348"/>
          <cell r="EN348"/>
          <cell r="EO348"/>
          <cell r="EP348"/>
          <cell r="EQ348"/>
          <cell r="ER348"/>
          <cell r="ES348"/>
        </row>
        <row r="349">
          <cell r="D349" t="str">
            <v>4237p</v>
          </cell>
          <cell r="E349" t="str">
            <v>Doprinos za zdravstvenu zaštitu penzionera</v>
          </cell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/>
          <cell r="BU349"/>
          <cell r="BV349"/>
          <cell r="BW349"/>
          <cell r="BX349"/>
          <cell r="BY349"/>
          <cell r="BZ349"/>
          <cell r="CA349"/>
          <cell r="CB349"/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/>
          <cell r="CN349"/>
          <cell r="CO349"/>
          <cell r="CP349"/>
          <cell r="CQ349"/>
          <cell r="CR349"/>
          <cell r="CS349"/>
          <cell r="CT349"/>
          <cell r="CU349"/>
          <cell r="CV349"/>
          <cell r="CW349"/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/>
          <cell r="DW349"/>
          <cell r="DX349"/>
          <cell r="DY349"/>
          <cell r="DZ349"/>
          <cell r="EA349"/>
          <cell r="EB349"/>
          <cell r="EC349"/>
          <cell r="ED349"/>
          <cell r="EE349"/>
          <cell r="EF349"/>
          <cell r="EG349"/>
          <cell r="EH349"/>
          <cell r="EI349"/>
          <cell r="EJ349"/>
          <cell r="EK349"/>
          <cell r="EL349"/>
          <cell r="EM349"/>
          <cell r="EN349"/>
          <cell r="EO349"/>
          <cell r="EP349"/>
          <cell r="EQ349"/>
          <cell r="ER349"/>
          <cell r="ES349"/>
        </row>
        <row r="350">
          <cell r="A350"/>
          <cell r="B350"/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/>
          <cell r="BU350"/>
          <cell r="BV350"/>
          <cell r="BW350"/>
          <cell r="BX350"/>
          <cell r="BY350"/>
          <cell r="BZ350"/>
          <cell r="CA350"/>
          <cell r="CB350"/>
          <cell r="CC350"/>
          <cell r="CD350"/>
          <cell r="CE350"/>
          <cell r="CF350"/>
          <cell r="CG350"/>
          <cell r="CH350"/>
          <cell r="CI350"/>
          <cell r="CJ350"/>
          <cell r="CK350"/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/>
          <cell r="DW351"/>
          <cell r="DX351"/>
          <cell r="DY351"/>
          <cell r="DZ351"/>
          <cell r="EA351"/>
          <cell r="EB351"/>
          <cell r="EC351"/>
          <cell r="ED351"/>
          <cell r="EE351"/>
          <cell r="EF351"/>
          <cell r="EG351"/>
          <cell r="EH351"/>
          <cell r="EI351"/>
          <cell r="EJ351"/>
          <cell r="EK351"/>
          <cell r="EL351"/>
          <cell r="EM351"/>
          <cell r="EN351"/>
          <cell r="EO351"/>
          <cell r="EP351"/>
          <cell r="EQ351"/>
          <cell r="ER351"/>
          <cell r="ES351"/>
        </row>
        <row r="352">
          <cell r="A352"/>
          <cell r="B352"/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/>
          <cell r="BU352"/>
          <cell r="BV352"/>
          <cell r="BW352"/>
          <cell r="BX352"/>
          <cell r="BY352"/>
          <cell r="BZ352"/>
          <cell r="CA352"/>
          <cell r="CB352"/>
          <cell r="CC352"/>
          <cell r="CD352"/>
          <cell r="CE352"/>
          <cell r="CF352"/>
          <cell r="CG352"/>
          <cell r="CH352"/>
          <cell r="CI352"/>
          <cell r="CJ352"/>
          <cell r="CK352"/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/>
          <cell r="DW353"/>
          <cell r="DX353"/>
          <cell r="DY353"/>
          <cell r="DZ353"/>
          <cell r="EA353"/>
          <cell r="EB353"/>
          <cell r="EC353"/>
          <cell r="ED353"/>
          <cell r="EE353"/>
          <cell r="EF353"/>
          <cell r="EG353"/>
          <cell r="EH353"/>
          <cell r="EI353"/>
          <cell r="EJ353"/>
          <cell r="EK353"/>
          <cell r="EL353"/>
          <cell r="EM353"/>
          <cell r="EN353"/>
          <cell r="EO353"/>
          <cell r="EP353"/>
          <cell r="EQ353"/>
          <cell r="ER353"/>
          <cell r="ES353"/>
        </row>
        <row r="354">
          <cell r="D354" t="str">
            <v>4252p</v>
          </cell>
          <cell r="E354" t="str">
            <v>Naknade za bolovanje preko 60 dana</v>
          </cell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/>
          <cell r="DW354"/>
          <cell r="DX354"/>
          <cell r="DY354"/>
          <cell r="DZ354"/>
          <cell r="EA354"/>
          <cell r="EB354"/>
          <cell r="EC354"/>
          <cell r="ED354"/>
          <cell r="EE354"/>
          <cell r="EF354"/>
          <cell r="EG354"/>
          <cell r="EH354"/>
          <cell r="EI354"/>
          <cell r="EJ354"/>
          <cell r="EK354"/>
          <cell r="EL354"/>
          <cell r="EM354"/>
          <cell r="EN354"/>
          <cell r="EO354"/>
          <cell r="EP354"/>
          <cell r="EQ354"/>
          <cell r="ER354"/>
          <cell r="ES354"/>
        </row>
        <row r="355">
          <cell r="D355" t="str">
            <v>4253p</v>
          </cell>
          <cell r="E355" t="str">
            <v>Naknade za putne troškove osiguranika</v>
          </cell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/>
          <cell r="BX355"/>
          <cell r="BY355"/>
          <cell r="BZ355"/>
          <cell r="CA355"/>
          <cell r="CB355"/>
          <cell r="CC355"/>
          <cell r="CD355"/>
          <cell r="CE355"/>
          <cell r="CF355"/>
          <cell r="CG355"/>
          <cell r="CH355"/>
          <cell r="CI355"/>
          <cell r="CJ355"/>
          <cell r="CK355"/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/>
          <cell r="DW355"/>
          <cell r="DX355"/>
          <cell r="DY355"/>
          <cell r="DZ355"/>
          <cell r="EA355"/>
          <cell r="EB355"/>
          <cell r="EC355"/>
          <cell r="ED355"/>
          <cell r="EE355"/>
          <cell r="EF355"/>
          <cell r="EG355"/>
          <cell r="EH355"/>
          <cell r="EI355"/>
          <cell r="EJ355"/>
          <cell r="EK355"/>
          <cell r="EL355"/>
          <cell r="EM355"/>
          <cell r="EN355"/>
          <cell r="EO355"/>
          <cell r="EP355"/>
          <cell r="EQ355"/>
          <cell r="ER355"/>
          <cell r="ES355"/>
        </row>
        <row r="356">
          <cell r="A356" t="str">
            <v xml:space="preserve"> </v>
          </cell>
          <cell r="B356">
            <v>43</v>
          </cell>
          <cell r="C356"/>
          <cell r="D356" t="str">
            <v>43p</v>
          </cell>
          <cell r="E356" t="str">
            <v xml:space="preserve">Transferi institucijama, pojedincima, nevladinom i javnom sektoru </v>
          </cell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BZ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/>
          <cell r="BU357"/>
          <cell r="BV357"/>
          <cell r="BW357"/>
          <cell r="BX357"/>
          <cell r="BY357"/>
          <cell r="BZ357"/>
          <cell r="CA357"/>
          <cell r="CB357"/>
          <cell r="CC357"/>
          <cell r="CD357"/>
          <cell r="CE357"/>
          <cell r="CF357"/>
          <cell r="CG357"/>
          <cell r="CH357"/>
          <cell r="CI357"/>
          <cell r="CJ357"/>
          <cell r="CK357"/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/>
          <cell r="BU358"/>
          <cell r="BV358"/>
          <cell r="BW358"/>
          <cell r="BX358"/>
          <cell r="BY358"/>
          <cell r="BZ358"/>
          <cell r="CA358"/>
          <cell r="CB358"/>
          <cell r="CC358"/>
          <cell r="CD358"/>
          <cell r="CE358"/>
          <cell r="CF358"/>
          <cell r="CG358"/>
          <cell r="CH358"/>
          <cell r="CI358"/>
          <cell r="CJ358"/>
          <cell r="CK358"/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/>
          <cell r="DW358"/>
          <cell r="DX358"/>
          <cell r="DY358"/>
          <cell r="DZ358"/>
          <cell r="EA358"/>
          <cell r="EB358"/>
          <cell r="EC358"/>
          <cell r="ED358"/>
          <cell r="EE358"/>
          <cell r="EF358"/>
          <cell r="EG358"/>
          <cell r="EH358"/>
          <cell r="EI358"/>
          <cell r="EJ358"/>
          <cell r="EK358"/>
          <cell r="EL358"/>
          <cell r="EM358"/>
          <cell r="EN358"/>
          <cell r="EO358"/>
          <cell r="EP358"/>
          <cell r="EQ358"/>
          <cell r="ER358"/>
          <cell r="ES358"/>
        </row>
        <row r="359">
          <cell r="D359" t="str">
            <v>4312p</v>
          </cell>
          <cell r="E359" t="str">
            <v>Transferi obrazovanju</v>
          </cell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/>
          <cell r="DW359"/>
          <cell r="DX359"/>
          <cell r="DY359"/>
          <cell r="DZ359"/>
          <cell r="EA359"/>
          <cell r="EB359"/>
          <cell r="EC359"/>
          <cell r="ED359"/>
          <cell r="EE359"/>
          <cell r="EF359"/>
          <cell r="EG359"/>
          <cell r="EH359"/>
          <cell r="EI359"/>
          <cell r="EJ359"/>
          <cell r="EK359"/>
          <cell r="EL359"/>
          <cell r="EM359"/>
          <cell r="EN359"/>
          <cell r="EO359"/>
          <cell r="EP359"/>
          <cell r="EQ359"/>
          <cell r="ER359"/>
          <cell r="ES359"/>
        </row>
        <row r="360">
          <cell r="D360" t="str">
            <v>4313p</v>
          </cell>
          <cell r="E360" t="str">
            <v>Transferi institucijama kulture i sporta</v>
          </cell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/>
          <cell r="DW360"/>
          <cell r="DX360"/>
          <cell r="DY360"/>
          <cell r="DZ360"/>
          <cell r="EA360"/>
          <cell r="EB360"/>
          <cell r="EC360"/>
          <cell r="ED360"/>
          <cell r="EE360"/>
          <cell r="EF360"/>
          <cell r="EG360"/>
          <cell r="EH360"/>
          <cell r="EI360"/>
          <cell r="EJ360"/>
          <cell r="EK360"/>
          <cell r="EL360"/>
          <cell r="EM360"/>
          <cell r="EN360"/>
          <cell r="EO360"/>
          <cell r="EP360"/>
          <cell r="EQ360"/>
          <cell r="ER360"/>
          <cell r="ES360"/>
        </row>
        <row r="361">
          <cell r="D361" t="str">
            <v>4314p</v>
          </cell>
          <cell r="E361" t="str">
            <v>Transferi nevladinim organizacijama</v>
          </cell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/>
          <cell r="DW361"/>
          <cell r="DX361"/>
          <cell r="DY361"/>
          <cell r="DZ361"/>
          <cell r="EA361"/>
          <cell r="EB361"/>
          <cell r="EC361"/>
          <cell r="ED361"/>
          <cell r="EE361"/>
          <cell r="EF361"/>
          <cell r="EG361"/>
          <cell r="EH361"/>
          <cell r="EI361"/>
          <cell r="EJ361"/>
          <cell r="EK361"/>
          <cell r="EL361"/>
          <cell r="EM361"/>
          <cell r="EN361"/>
          <cell r="EO361"/>
          <cell r="EP361"/>
          <cell r="EQ361"/>
          <cell r="ER361"/>
          <cell r="ES361"/>
        </row>
        <row r="362">
          <cell r="D362" t="str">
            <v>4315p</v>
          </cell>
          <cell r="E362" t="str">
            <v>Transferi političkim partijama, strankama i udruženjima</v>
          </cell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/>
          <cell r="DW362"/>
          <cell r="DX362"/>
          <cell r="DY362"/>
          <cell r="DZ362"/>
          <cell r="EA362"/>
          <cell r="EB362"/>
          <cell r="EC362"/>
          <cell r="ED362"/>
          <cell r="EE362"/>
          <cell r="EF362"/>
          <cell r="EG362"/>
          <cell r="EH362"/>
          <cell r="EI362"/>
          <cell r="EJ362"/>
          <cell r="EK362"/>
          <cell r="EL362"/>
          <cell r="EM362"/>
          <cell r="EN362"/>
          <cell r="EO362"/>
          <cell r="EP362"/>
          <cell r="EQ362"/>
          <cell r="ER362"/>
          <cell r="ES362"/>
        </row>
        <row r="363">
          <cell r="D363" t="str">
            <v>4316p</v>
          </cell>
          <cell r="E363" t="str">
            <v>Transferi za jednokratne socijalne pomoći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/>
          <cell r="DW363"/>
          <cell r="DX363"/>
          <cell r="DY363"/>
          <cell r="DZ363"/>
          <cell r="EA363"/>
          <cell r="EB363"/>
          <cell r="EC363"/>
          <cell r="ED363"/>
          <cell r="EE363"/>
          <cell r="EF363"/>
          <cell r="EG363"/>
          <cell r="EH363"/>
          <cell r="EI363"/>
          <cell r="EJ363"/>
          <cell r="EK363"/>
          <cell r="EL363"/>
          <cell r="EM363"/>
          <cell r="EN363"/>
          <cell r="EO363"/>
          <cell r="EP363"/>
          <cell r="EQ363"/>
          <cell r="ER363"/>
          <cell r="ES363"/>
        </row>
        <row r="364">
          <cell r="D364" t="str">
            <v>4317p</v>
          </cell>
          <cell r="E364" t="str">
            <v>Transferi za lična primanja pripravnika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/>
          <cell r="BX364"/>
          <cell r="BY364"/>
          <cell r="BZ364"/>
          <cell r="CA364"/>
          <cell r="CB364"/>
          <cell r="CC364"/>
          <cell r="CD364"/>
          <cell r="CE364"/>
          <cell r="CF364"/>
          <cell r="CG364"/>
          <cell r="CH364"/>
          <cell r="CI364"/>
          <cell r="CJ364"/>
          <cell r="CK364"/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/>
          <cell r="DW364"/>
          <cell r="DX364"/>
          <cell r="DY364"/>
          <cell r="DZ364"/>
          <cell r="EA364"/>
          <cell r="EB364"/>
          <cell r="EC364"/>
          <cell r="ED364"/>
          <cell r="EE364"/>
          <cell r="EF364"/>
          <cell r="EG364"/>
          <cell r="EH364"/>
          <cell r="EI364"/>
          <cell r="EJ364"/>
          <cell r="EK364"/>
          <cell r="EL364"/>
          <cell r="EM364"/>
          <cell r="EN364"/>
          <cell r="EO364"/>
          <cell r="EP364"/>
          <cell r="EQ364"/>
          <cell r="ER364"/>
          <cell r="ES364"/>
        </row>
        <row r="365">
          <cell r="D365" t="str">
            <v>4318p</v>
          </cell>
          <cell r="E365" t="str">
            <v>Ostali transferi pojedincima</v>
          </cell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/>
          <cell r="BX365"/>
          <cell r="BY365"/>
          <cell r="BZ365"/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/>
          <cell r="DW365"/>
          <cell r="DX365"/>
          <cell r="DY365"/>
          <cell r="DZ365"/>
          <cell r="EA365"/>
          <cell r="EB365"/>
          <cell r="EC365"/>
          <cell r="ED365"/>
          <cell r="EE365"/>
          <cell r="EF365"/>
          <cell r="EG365"/>
          <cell r="EH365"/>
          <cell r="EI365"/>
          <cell r="EJ365"/>
          <cell r="EK365"/>
          <cell r="EL365"/>
          <cell r="EM365"/>
          <cell r="EN365"/>
          <cell r="EO365"/>
          <cell r="EP365"/>
          <cell r="EQ365"/>
          <cell r="ER365"/>
          <cell r="ES365"/>
        </row>
        <row r="366">
          <cell r="D366" t="str">
            <v>4319p</v>
          </cell>
          <cell r="E366" t="str">
            <v>Ostali transferi institucijama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/>
          <cell r="DW366"/>
          <cell r="DX366"/>
          <cell r="DY366"/>
          <cell r="DZ366"/>
          <cell r="EA366"/>
          <cell r="EB366"/>
          <cell r="EC366"/>
          <cell r="ED366"/>
          <cell r="EE366"/>
          <cell r="EF366"/>
          <cell r="EG366"/>
          <cell r="EH366"/>
          <cell r="EI366"/>
          <cell r="EJ366"/>
          <cell r="EK366"/>
          <cell r="EL366"/>
          <cell r="EM366"/>
          <cell r="EN366"/>
          <cell r="EO366"/>
          <cell r="EP366"/>
          <cell r="EQ366"/>
          <cell r="ER366"/>
          <cell r="ES366"/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/>
          <cell r="BX367"/>
          <cell r="BY367"/>
          <cell r="BZ367"/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/>
          <cell r="BX368"/>
          <cell r="BY368"/>
          <cell r="BZ368"/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/>
          <cell r="DW368"/>
          <cell r="DX368"/>
          <cell r="DY368"/>
          <cell r="DZ368"/>
          <cell r="EA368"/>
          <cell r="EB368"/>
          <cell r="EC368"/>
          <cell r="ED368"/>
          <cell r="EE368"/>
          <cell r="EF368"/>
          <cell r="EG368"/>
          <cell r="EH368"/>
          <cell r="EI368"/>
          <cell r="EJ368"/>
          <cell r="EK368"/>
          <cell r="EL368"/>
          <cell r="EM368"/>
          <cell r="EN368"/>
          <cell r="EO368"/>
          <cell r="EP368"/>
          <cell r="EQ368"/>
          <cell r="ER368"/>
          <cell r="ES368"/>
        </row>
        <row r="369">
          <cell r="D369" t="str">
            <v>4322p</v>
          </cell>
          <cell r="E369" t="str">
            <v>Transferi Fondu zdravstva</v>
          </cell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/>
          <cell r="BX369"/>
          <cell r="BY369"/>
          <cell r="BZ369"/>
          <cell r="CA369"/>
          <cell r="CB369"/>
          <cell r="CC369"/>
          <cell r="CD369"/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/>
          <cell r="DW369"/>
          <cell r="DX369"/>
          <cell r="DY369"/>
          <cell r="DZ369"/>
          <cell r="EA369"/>
          <cell r="EB369"/>
          <cell r="EC369"/>
          <cell r="ED369"/>
          <cell r="EE369"/>
          <cell r="EF369"/>
          <cell r="EG369"/>
          <cell r="EH369"/>
          <cell r="EI369"/>
          <cell r="EJ369"/>
          <cell r="EK369"/>
          <cell r="EL369"/>
          <cell r="EM369"/>
          <cell r="EN369"/>
          <cell r="EO369"/>
          <cell r="EP369"/>
          <cell r="EQ369"/>
          <cell r="ER369"/>
          <cell r="ES369"/>
        </row>
        <row r="370">
          <cell r="D370" t="str">
            <v>4323p</v>
          </cell>
          <cell r="E370" t="str">
            <v>Transferi zavodu za zapošljavanje</v>
          </cell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/>
          <cell r="DW370"/>
          <cell r="DX370"/>
          <cell r="DY370"/>
          <cell r="DZ370"/>
          <cell r="EA370"/>
          <cell r="EB370"/>
          <cell r="EC370"/>
          <cell r="ED370"/>
          <cell r="EE370"/>
          <cell r="EF370"/>
          <cell r="EG370"/>
          <cell r="EH370"/>
          <cell r="EI370"/>
          <cell r="EJ370"/>
          <cell r="EK370"/>
          <cell r="EL370"/>
          <cell r="EM370"/>
          <cell r="EN370"/>
          <cell r="EO370"/>
          <cell r="EP370"/>
          <cell r="EQ370"/>
          <cell r="ER370"/>
          <cell r="ES370"/>
        </row>
        <row r="371">
          <cell r="D371" t="str">
            <v>4324p</v>
          </cell>
          <cell r="E371" t="str">
            <v>Transferi opštinama</v>
          </cell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/>
          <cell r="BX371"/>
          <cell r="BY371"/>
          <cell r="BZ371"/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/>
          <cell r="DW371"/>
          <cell r="DX371"/>
          <cell r="DY371"/>
          <cell r="DZ371"/>
          <cell r="EA371"/>
          <cell r="EB371"/>
          <cell r="EC371"/>
          <cell r="ED371"/>
          <cell r="EE371"/>
          <cell r="EF371"/>
          <cell r="EG371"/>
          <cell r="EH371"/>
          <cell r="EI371"/>
          <cell r="EJ371"/>
          <cell r="EK371"/>
          <cell r="EL371"/>
          <cell r="EM371"/>
          <cell r="EN371"/>
          <cell r="EO371"/>
          <cell r="EP371"/>
          <cell r="EQ371"/>
          <cell r="ER371"/>
          <cell r="ES371"/>
        </row>
        <row r="372">
          <cell r="D372" t="str">
            <v>4325p</v>
          </cell>
          <cell r="E372" t="str">
            <v>Transferi budžetu države</v>
          </cell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/>
          <cell r="BX372"/>
          <cell r="BY372"/>
          <cell r="BZ372"/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/>
          <cell r="DW372"/>
          <cell r="DX372"/>
          <cell r="DY372"/>
          <cell r="DZ372"/>
          <cell r="EA372"/>
          <cell r="EB372"/>
          <cell r="EC372"/>
          <cell r="ED372"/>
          <cell r="EE372"/>
          <cell r="EF372"/>
          <cell r="EG372"/>
          <cell r="EH372"/>
          <cell r="EI372"/>
          <cell r="EJ372"/>
          <cell r="EK372"/>
          <cell r="EL372"/>
          <cell r="EM372"/>
          <cell r="EN372"/>
          <cell r="EO372"/>
          <cell r="EP372"/>
          <cell r="EQ372"/>
          <cell r="ER372"/>
          <cell r="ES372"/>
        </row>
        <row r="373">
          <cell r="D373" t="str">
            <v>4326p</v>
          </cell>
          <cell r="E373" t="str">
            <v>Transferi javnim preduzećima</v>
          </cell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/>
          <cell r="BX373"/>
          <cell r="BY373"/>
          <cell r="BZ373"/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/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/>
          <cell r="DW373"/>
          <cell r="DX373"/>
          <cell r="DY373"/>
          <cell r="DZ373"/>
          <cell r="EA373"/>
          <cell r="EB373"/>
          <cell r="EC373"/>
          <cell r="ED373"/>
          <cell r="EE373"/>
          <cell r="EF373"/>
          <cell r="EG373"/>
          <cell r="EH373"/>
          <cell r="EI373"/>
          <cell r="EJ373"/>
          <cell r="EK373"/>
          <cell r="EL373"/>
          <cell r="EM373"/>
          <cell r="EN373"/>
          <cell r="EO373"/>
          <cell r="EP373"/>
          <cell r="EQ373"/>
          <cell r="ER373"/>
          <cell r="ES373"/>
        </row>
        <row r="374">
          <cell r="A374"/>
          <cell r="B374"/>
          <cell r="C374">
            <v>441</v>
          </cell>
          <cell r="D374" t="str">
            <v>44p</v>
          </cell>
          <cell r="E374" t="str">
            <v>Kapitalni budžet</v>
          </cell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/>
          <cell r="B375"/>
          <cell r="C375">
            <v>441</v>
          </cell>
          <cell r="D375" t="str">
            <v>440p</v>
          </cell>
          <cell r="E375" t="str">
            <v>Kapitalni izdaci u tekućem budžetu</v>
          </cell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/>
          <cell r="BX376"/>
          <cell r="BY376"/>
          <cell r="BZ376"/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/>
          <cell r="DW376"/>
          <cell r="DX376"/>
          <cell r="DY376"/>
          <cell r="DZ376"/>
          <cell r="EA376"/>
          <cell r="EB376"/>
          <cell r="EC376"/>
          <cell r="ED376"/>
          <cell r="EE376"/>
          <cell r="EF376"/>
          <cell r="EG376"/>
          <cell r="EH376"/>
          <cell r="EI376"/>
          <cell r="EJ376"/>
          <cell r="EK376"/>
          <cell r="EL376"/>
          <cell r="EM376"/>
          <cell r="EN376"/>
          <cell r="EO376"/>
          <cell r="EP376"/>
          <cell r="EQ376"/>
          <cell r="ER376"/>
          <cell r="ES376"/>
        </row>
        <row r="377">
          <cell r="D377" t="str">
            <v>4412p</v>
          </cell>
          <cell r="E377" t="str">
            <v>Izdaci za lokalnu infrastrukturu</v>
          </cell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/>
          <cell r="BX377"/>
          <cell r="BY377"/>
          <cell r="BZ377"/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/>
          <cell r="DW377"/>
          <cell r="DX377"/>
          <cell r="DY377"/>
          <cell r="DZ377"/>
          <cell r="EA377"/>
          <cell r="EB377"/>
          <cell r="EC377"/>
          <cell r="ED377"/>
          <cell r="EE377"/>
          <cell r="EF377"/>
          <cell r="EG377"/>
          <cell r="EH377"/>
          <cell r="EI377"/>
          <cell r="EJ377"/>
          <cell r="EK377"/>
          <cell r="EL377"/>
          <cell r="EM377"/>
          <cell r="EN377"/>
          <cell r="EO377"/>
          <cell r="EP377"/>
          <cell r="EQ377"/>
          <cell r="ER377"/>
          <cell r="ES377"/>
        </row>
        <row r="378">
          <cell r="D378" t="str">
            <v>4413p</v>
          </cell>
          <cell r="E378" t="str">
            <v>Izdaci za građevinske objekte</v>
          </cell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/>
          <cell r="BU378"/>
          <cell r="BV378"/>
          <cell r="BW378"/>
          <cell r="BX378"/>
          <cell r="BY378"/>
          <cell r="BZ378"/>
          <cell r="CA378"/>
          <cell r="CB378"/>
          <cell r="CC378"/>
          <cell r="CD378"/>
          <cell r="CE378"/>
          <cell r="CF378"/>
          <cell r="CG378"/>
          <cell r="CH378"/>
          <cell r="CI378"/>
          <cell r="CJ378"/>
          <cell r="CK378"/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/>
          <cell r="DW378"/>
          <cell r="DX378"/>
          <cell r="DY378"/>
          <cell r="DZ378"/>
          <cell r="EA378"/>
          <cell r="EB378"/>
          <cell r="EC378"/>
          <cell r="ED378"/>
          <cell r="EE378"/>
          <cell r="EF378"/>
          <cell r="EG378"/>
          <cell r="EH378"/>
          <cell r="EI378"/>
          <cell r="EJ378"/>
          <cell r="EK378"/>
          <cell r="EL378"/>
          <cell r="EM378"/>
          <cell r="EN378"/>
          <cell r="EO378"/>
          <cell r="EP378"/>
          <cell r="EQ378"/>
          <cell r="ER378"/>
          <cell r="ES378"/>
        </row>
        <row r="379">
          <cell r="D379" t="str">
            <v>4414p</v>
          </cell>
          <cell r="E379" t="str">
            <v>Izdaci za uređenje zemljišta</v>
          </cell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/>
          <cell r="BX379"/>
          <cell r="BY379"/>
          <cell r="BZ379"/>
          <cell r="CA379"/>
          <cell r="CB379"/>
          <cell r="CC379"/>
          <cell r="CD379"/>
          <cell r="CE379"/>
          <cell r="CF379"/>
          <cell r="CG379"/>
          <cell r="CH379"/>
          <cell r="CI379"/>
          <cell r="CJ379"/>
          <cell r="CK379"/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/>
          <cell r="DW379"/>
          <cell r="DX379"/>
          <cell r="DY379"/>
          <cell r="DZ379"/>
          <cell r="EA379"/>
          <cell r="EB379"/>
          <cell r="EC379"/>
          <cell r="ED379"/>
          <cell r="EE379"/>
          <cell r="EF379"/>
          <cell r="EG379"/>
          <cell r="EH379"/>
          <cell r="EI379"/>
          <cell r="EJ379"/>
          <cell r="EK379"/>
          <cell r="EL379"/>
          <cell r="EM379"/>
          <cell r="EN379"/>
          <cell r="EO379"/>
          <cell r="EP379"/>
          <cell r="EQ379"/>
          <cell r="ER379"/>
          <cell r="ES379"/>
        </row>
        <row r="380">
          <cell r="D380" t="str">
            <v>4415p</v>
          </cell>
          <cell r="E380" t="str">
            <v>Izdaci za opremu</v>
          </cell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/>
          <cell r="DW380"/>
          <cell r="DX380"/>
          <cell r="DY380"/>
          <cell r="DZ380"/>
          <cell r="EA380"/>
          <cell r="EB380"/>
          <cell r="EC380"/>
          <cell r="ED380"/>
          <cell r="EE380"/>
          <cell r="EF380"/>
          <cell r="EG380"/>
          <cell r="EH380"/>
          <cell r="EI380"/>
          <cell r="EJ380"/>
          <cell r="EK380"/>
          <cell r="EL380"/>
          <cell r="EM380"/>
          <cell r="EN380"/>
          <cell r="EO380"/>
          <cell r="EP380"/>
          <cell r="EQ380"/>
          <cell r="ER380"/>
          <cell r="ES380"/>
        </row>
        <row r="381">
          <cell r="D381" t="str">
            <v>4416p</v>
          </cell>
          <cell r="E381" t="str">
            <v>Izdaci za investiciono održavanje</v>
          </cell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/>
          <cell r="BX381"/>
          <cell r="BY381"/>
          <cell r="BZ381"/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/>
          <cell r="DW381"/>
          <cell r="DX381"/>
          <cell r="DY381"/>
          <cell r="DZ381"/>
          <cell r="EA381"/>
          <cell r="EB381"/>
          <cell r="EC381"/>
          <cell r="ED381"/>
          <cell r="EE381"/>
          <cell r="EF381"/>
          <cell r="EG381"/>
          <cell r="EH381"/>
          <cell r="EI381"/>
          <cell r="EJ381"/>
          <cell r="EK381"/>
          <cell r="EL381"/>
          <cell r="EM381"/>
          <cell r="EN381"/>
          <cell r="EO381"/>
          <cell r="EP381"/>
          <cell r="EQ381"/>
          <cell r="ER381"/>
          <cell r="ES381"/>
        </row>
        <row r="382">
          <cell r="D382" t="str">
            <v>4417p</v>
          </cell>
          <cell r="E382" t="str">
            <v>Izdaci za zalihe</v>
          </cell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/>
          <cell r="BX382"/>
          <cell r="BY382"/>
          <cell r="BZ382"/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/>
          <cell r="DW382"/>
          <cell r="DX382"/>
          <cell r="DY382"/>
          <cell r="DZ382"/>
          <cell r="EA382"/>
          <cell r="EB382"/>
          <cell r="EC382"/>
          <cell r="ED382"/>
          <cell r="EE382"/>
          <cell r="EF382"/>
          <cell r="EG382"/>
          <cell r="EH382"/>
          <cell r="EI382"/>
          <cell r="EJ382"/>
          <cell r="EK382"/>
          <cell r="EL382"/>
          <cell r="EM382"/>
          <cell r="EN382"/>
          <cell r="EO382"/>
          <cell r="EP382"/>
          <cell r="EQ382"/>
          <cell r="ER382"/>
          <cell r="ES382"/>
        </row>
        <row r="383">
          <cell r="D383" t="str">
            <v>4418p</v>
          </cell>
          <cell r="E383" t="str">
            <v>Izdaci za kupovinu hartija od vrijednosti</v>
          </cell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/>
          <cell r="BX383"/>
          <cell r="BY383"/>
          <cell r="BZ383"/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/>
          <cell r="DW383"/>
          <cell r="DX383"/>
          <cell r="DY383"/>
          <cell r="DZ383"/>
          <cell r="EA383"/>
          <cell r="EB383"/>
          <cell r="EC383"/>
          <cell r="ED383"/>
          <cell r="EE383"/>
          <cell r="EF383"/>
          <cell r="EG383"/>
          <cell r="EH383"/>
          <cell r="EI383"/>
          <cell r="EJ383"/>
          <cell r="EK383"/>
          <cell r="EL383"/>
          <cell r="EM383"/>
          <cell r="EN383"/>
          <cell r="EO383"/>
          <cell r="EP383"/>
          <cell r="EQ383"/>
          <cell r="ER383"/>
          <cell r="ES383"/>
        </row>
        <row r="384">
          <cell r="D384" t="str">
            <v>4419p</v>
          </cell>
          <cell r="E384" t="str">
            <v>Ostali kapitalni izdaci</v>
          </cell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/>
          <cell r="DK384"/>
          <cell r="DL384"/>
          <cell r="DM384"/>
          <cell r="DN384"/>
          <cell r="DO384"/>
          <cell r="DP384"/>
          <cell r="DQ384"/>
          <cell r="DR384"/>
          <cell r="DS384"/>
          <cell r="DT384"/>
          <cell r="DU384"/>
          <cell r="DV384"/>
          <cell r="DW384"/>
          <cell r="DX384"/>
          <cell r="DY384"/>
          <cell r="DZ384"/>
          <cell r="EA384"/>
          <cell r="EB384"/>
          <cell r="EC384"/>
          <cell r="ED384"/>
          <cell r="EE384"/>
          <cell r="EF384"/>
          <cell r="EG384"/>
          <cell r="EH384"/>
          <cell r="EI384"/>
          <cell r="EJ384"/>
          <cell r="EK384"/>
          <cell r="EL384"/>
          <cell r="EM384"/>
          <cell r="EN384"/>
          <cell r="EO384"/>
          <cell r="EP384"/>
          <cell r="EQ384"/>
          <cell r="ER384"/>
          <cell r="ES384"/>
        </row>
        <row r="385">
          <cell r="A385" t="str">
            <v xml:space="preserve"> </v>
          </cell>
          <cell r="B385">
            <v>45</v>
          </cell>
          <cell r="C385"/>
          <cell r="D385" t="str">
            <v>p</v>
          </cell>
          <cell r="E385" t="str">
            <v>Krediti i pozajmice</v>
          </cell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/>
          <cell r="BX386"/>
          <cell r="BY386"/>
          <cell r="BZ386"/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/>
          <cell r="EI386"/>
          <cell r="EJ386"/>
          <cell r="EK386"/>
          <cell r="EL386"/>
          <cell r="EM386"/>
          <cell r="EN386"/>
          <cell r="EO386"/>
          <cell r="EP386"/>
          <cell r="EQ386"/>
          <cell r="ER386"/>
          <cell r="ES386"/>
        </row>
        <row r="387">
          <cell r="D387" t="str">
            <v>4511p</v>
          </cell>
          <cell r="E387" t="str">
            <v>Pozajmice i krediti nefinansijskim institucijama</v>
          </cell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/>
          <cell r="BX387"/>
          <cell r="BY387"/>
          <cell r="BZ387"/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/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/>
          <cell r="DW387"/>
          <cell r="DX387"/>
          <cell r="DY387"/>
          <cell r="DZ387"/>
          <cell r="EA387"/>
          <cell r="EB387"/>
          <cell r="EC387"/>
          <cell r="ED387"/>
          <cell r="EE387"/>
          <cell r="EF387"/>
          <cell r="EG387"/>
          <cell r="EH387"/>
          <cell r="EI387"/>
          <cell r="EJ387"/>
          <cell r="EK387"/>
          <cell r="EL387"/>
          <cell r="EM387"/>
          <cell r="EN387"/>
          <cell r="EO387"/>
          <cell r="EP387"/>
          <cell r="EQ387"/>
          <cell r="ER387"/>
          <cell r="ES387"/>
        </row>
        <row r="388">
          <cell r="D388" t="str">
            <v>4512p</v>
          </cell>
          <cell r="E388" t="str">
            <v>Pozajmice i krediti finansijskim institucijama</v>
          </cell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/>
          <cell r="BX388"/>
          <cell r="BY388"/>
          <cell r="BZ388"/>
          <cell r="CA388"/>
          <cell r="CB388"/>
          <cell r="CC388"/>
          <cell r="CD388"/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/>
          <cell r="DW388"/>
          <cell r="DX388"/>
          <cell r="DY388"/>
          <cell r="DZ388"/>
          <cell r="EA388"/>
          <cell r="EB388"/>
          <cell r="EC388"/>
          <cell r="ED388"/>
          <cell r="EE388"/>
          <cell r="EF388"/>
          <cell r="EG388"/>
          <cell r="EH388"/>
          <cell r="EI388"/>
          <cell r="EJ388"/>
          <cell r="EK388"/>
          <cell r="EL388"/>
          <cell r="EM388"/>
          <cell r="EN388"/>
          <cell r="EO388"/>
          <cell r="EP388"/>
          <cell r="EQ388"/>
          <cell r="ER388"/>
          <cell r="ES388"/>
        </row>
        <row r="389">
          <cell r="D389" t="str">
            <v>4513p</v>
          </cell>
          <cell r="E389" t="str">
            <v>Pozajmice i krediti pojedincima</v>
          </cell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/>
          <cell r="BX389"/>
          <cell r="BY389"/>
          <cell r="BZ389"/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/>
          <cell r="DW389"/>
          <cell r="DX389"/>
          <cell r="DY389"/>
          <cell r="DZ389"/>
          <cell r="EA389"/>
          <cell r="EB389"/>
          <cell r="EC389"/>
          <cell r="ED389"/>
          <cell r="EE389"/>
          <cell r="EF389"/>
          <cell r="EG389"/>
          <cell r="EH389"/>
          <cell r="EI389"/>
          <cell r="EJ389"/>
          <cell r="EK389"/>
          <cell r="EL389"/>
          <cell r="EM389"/>
          <cell r="EN389"/>
          <cell r="EO389"/>
          <cell r="EP389"/>
          <cell r="EQ389"/>
          <cell r="ER389"/>
          <cell r="ES389"/>
        </row>
        <row r="390">
          <cell r="D390" t="str">
            <v>4514p</v>
          </cell>
          <cell r="E390" t="str">
            <v>Pozajmice i krediti vanbudžetskim fondovima i opštinama</v>
          </cell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/>
          <cell r="BX390"/>
          <cell r="BY390"/>
          <cell r="BZ390"/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/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/>
          <cell r="DW390"/>
          <cell r="DX390"/>
          <cell r="DY390"/>
          <cell r="DZ390"/>
          <cell r="EA390"/>
          <cell r="EB390"/>
          <cell r="EC390"/>
          <cell r="ED390"/>
          <cell r="EE390"/>
          <cell r="EF390"/>
          <cell r="EG390"/>
          <cell r="EH390"/>
          <cell r="EI390"/>
          <cell r="EJ390"/>
          <cell r="EK390"/>
          <cell r="EL390"/>
          <cell r="EM390"/>
          <cell r="EN390"/>
          <cell r="EO390"/>
          <cell r="EP390"/>
          <cell r="EQ390"/>
          <cell r="ER390"/>
          <cell r="ES390"/>
        </row>
        <row r="391">
          <cell r="D391" t="str">
            <v>4515p</v>
          </cell>
          <cell r="E391" t="str">
            <v>Ostale pozajmice i krediti</v>
          </cell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/>
          <cell r="DW391"/>
          <cell r="DX391"/>
          <cell r="DY391"/>
          <cell r="DZ391"/>
          <cell r="EA391"/>
          <cell r="EB391"/>
          <cell r="EC391"/>
          <cell r="ED391"/>
          <cell r="EE391"/>
          <cell r="EF391"/>
          <cell r="EG391"/>
          <cell r="EH391"/>
          <cell r="EI391"/>
          <cell r="EJ391"/>
          <cell r="EK391"/>
          <cell r="EL391"/>
          <cell r="EM391"/>
          <cell r="EN391"/>
          <cell r="EO391"/>
          <cell r="EP391"/>
          <cell r="EQ391"/>
          <cell r="ER391"/>
          <cell r="ES391"/>
        </row>
        <row r="392">
          <cell r="A392" t="str">
            <v xml:space="preserve"> </v>
          </cell>
          <cell r="B392">
            <v>46</v>
          </cell>
          <cell r="C392"/>
          <cell r="D392" t="str">
            <v>p</v>
          </cell>
          <cell r="E392" t="str">
            <v>Otplata dugova</v>
          </cell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/>
          <cell r="B393"/>
          <cell r="C393">
            <v>461</v>
          </cell>
          <cell r="D393" t="str">
            <v>461p</v>
          </cell>
          <cell r="E393" t="str">
            <v>Otplata duga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/>
          <cell r="BX393"/>
          <cell r="BY393"/>
          <cell r="BZ393"/>
          <cell r="CA393"/>
          <cell r="CB393"/>
          <cell r="CC393"/>
          <cell r="CD393"/>
          <cell r="CE393"/>
          <cell r="CF393"/>
          <cell r="CG393"/>
          <cell r="CH393"/>
          <cell r="CI393"/>
          <cell r="CJ393"/>
          <cell r="CK393"/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/>
          <cell r="BV394"/>
          <cell r="BW394"/>
          <cell r="BX394"/>
          <cell r="BY394"/>
          <cell r="BZ394"/>
          <cell r="CA394"/>
          <cell r="CB394"/>
          <cell r="CC394"/>
          <cell r="CD394"/>
          <cell r="CE394"/>
          <cell r="CF394"/>
          <cell r="CG394"/>
          <cell r="CH394"/>
          <cell r="CI394"/>
          <cell r="CJ394"/>
          <cell r="CK394"/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/>
        </row>
        <row r="395">
          <cell r="D395" t="str">
            <v>4612p</v>
          </cell>
          <cell r="E395" t="str">
            <v>Otplata hartija od vrijednosti i kredita nerezidentima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/>
          <cell r="BX395"/>
          <cell r="BY395"/>
          <cell r="BZ395"/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/>
        </row>
        <row r="396">
          <cell r="A396"/>
          <cell r="B396"/>
          <cell r="C396">
            <v>462</v>
          </cell>
          <cell r="D396" t="str">
            <v>462p</v>
          </cell>
          <cell r="E396" t="str">
            <v>Otplata garancija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BZ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/>
          <cell r="DK397"/>
          <cell r="DL397"/>
          <cell r="DM397"/>
          <cell r="DN397"/>
          <cell r="DO397"/>
          <cell r="DP397"/>
          <cell r="DQ397"/>
          <cell r="DR397"/>
          <cell r="DS397"/>
          <cell r="DT397"/>
          <cell r="DU397"/>
          <cell r="DV397"/>
          <cell r="DW397"/>
          <cell r="DX397"/>
          <cell r="DY397"/>
          <cell r="DZ397"/>
          <cell r="EA397"/>
          <cell r="EB397"/>
          <cell r="EC397"/>
          <cell r="ED397"/>
          <cell r="EE397"/>
          <cell r="EF397"/>
          <cell r="EG397"/>
          <cell r="EH397"/>
          <cell r="EI397"/>
          <cell r="EJ397"/>
          <cell r="EK397"/>
          <cell r="EL397"/>
          <cell r="EM397"/>
          <cell r="EN397"/>
          <cell r="EO397"/>
          <cell r="EP397"/>
          <cell r="EQ397"/>
          <cell r="ER397"/>
          <cell r="ES397"/>
        </row>
        <row r="398">
          <cell r="D398" t="str">
            <v>4622p</v>
          </cell>
          <cell r="E398" t="str">
            <v>Otplata garancija u inostranstvu</v>
          </cell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BZ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/>
          <cell r="DK398"/>
          <cell r="DL398"/>
          <cell r="DM398"/>
          <cell r="DN398"/>
          <cell r="DO398"/>
          <cell r="DP398"/>
          <cell r="DQ398"/>
          <cell r="DR398"/>
          <cell r="DS398"/>
          <cell r="DT398"/>
          <cell r="DU398"/>
          <cell r="DV398"/>
          <cell r="DW398"/>
          <cell r="DX398"/>
          <cell r="DY398"/>
          <cell r="DZ398"/>
          <cell r="EA398"/>
          <cell r="EB398"/>
          <cell r="EC398"/>
          <cell r="ED398"/>
          <cell r="EE398"/>
          <cell r="EF398"/>
          <cell r="EG398"/>
          <cell r="EH398"/>
          <cell r="EI398"/>
          <cell r="EJ398"/>
          <cell r="EK398"/>
          <cell r="EL398"/>
          <cell r="EM398"/>
          <cell r="EN398"/>
          <cell r="EO398"/>
          <cell r="EP398"/>
          <cell r="EQ398"/>
          <cell r="ER398"/>
          <cell r="ES398"/>
        </row>
        <row r="399">
          <cell r="A399"/>
          <cell r="B399"/>
          <cell r="C399">
            <v>463</v>
          </cell>
          <cell r="D399" t="str">
            <v>4630p</v>
          </cell>
          <cell r="E399" t="str">
            <v>Otplata obaveza iz prethodnih godina</v>
          </cell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BZ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/>
          <cell r="D400" t="str">
            <v>47p</v>
          </cell>
          <cell r="E400" t="str">
            <v>Rezerve</v>
          </cell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BZ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BZ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/>
          <cell r="DW401"/>
          <cell r="DX401"/>
          <cell r="DY401"/>
          <cell r="DZ401"/>
          <cell r="EA401"/>
          <cell r="EB401"/>
          <cell r="EC401"/>
          <cell r="ED401"/>
          <cell r="EE401"/>
          <cell r="EF401"/>
          <cell r="EG401"/>
          <cell r="EH401"/>
          <cell r="EI401"/>
          <cell r="EJ401"/>
          <cell r="EK401"/>
          <cell r="EL401"/>
          <cell r="EM401"/>
          <cell r="EN401"/>
          <cell r="EO401"/>
          <cell r="EP401"/>
          <cell r="EQ401"/>
          <cell r="ER401"/>
          <cell r="ES401"/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BZ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/>
          <cell r="DW402"/>
          <cell r="DX402"/>
          <cell r="DY402"/>
          <cell r="DZ402"/>
          <cell r="EA402"/>
          <cell r="EB402"/>
          <cell r="EC402"/>
          <cell r="ED402"/>
          <cell r="EE402"/>
          <cell r="EF402"/>
          <cell r="EG402"/>
          <cell r="EH402"/>
          <cell r="EI402"/>
          <cell r="EJ402"/>
          <cell r="EK402"/>
          <cell r="EL402"/>
          <cell r="EM402"/>
          <cell r="EN402"/>
          <cell r="EO402"/>
          <cell r="EP402"/>
          <cell r="EQ402"/>
          <cell r="ER402"/>
          <cell r="ES402"/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BZ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/>
          <cell r="DW403"/>
          <cell r="DX403"/>
          <cell r="DY403"/>
          <cell r="DZ403"/>
          <cell r="EA403"/>
          <cell r="EB403"/>
          <cell r="EC403"/>
          <cell r="ED403"/>
          <cell r="EE403"/>
          <cell r="EF403"/>
          <cell r="EG403"/>
          <cell r="EH403"/>
          <cell r="EI403"/>
          <cell r="EJ403"/>
          <cell r="EK403"/>
          <cell r="EL403"/>
          <cell r="EM403"/>
          <cell r="EN403"/>
          <cell r="EO403"/>
          <cell r="EP403"/>
          <cell r="EQ403"/>
          <cell r="ER403"/>
          <cell r="ES403"/>
        </row>
        <row r="404">
          <cell r="D404">
            <v>1005</v>
          </cell>
          <cell r="E404" t="str">
            <v>Neto povećanje obaveza</v>
          </cell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BZ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  <cell r="DB404"/>
          <cell r="DC404"/>
          <cell r="DD404"/>
          <cell r="DE404"/>
          <cell r="DF404"/>
          <cell r="DG404"/>
          <cell r="DH404"/>
          <cell r="DI404"/>
          <cell r="DJ404"/>
          <cell r="DK404"/>
          <cell r="DL404"/>
          <cell r="DM404"/>
          <cell r="DN404"/>
          <cell r="DO404"/>
          <cell r="DP404"/>
          <cell r="DQ404"/>
          <cell r="DR404"/>
          <cell r="DS404"/>
          <cell r="DT404"/>
          <cell r="DU404"/>
          <cell r="EH404"/>
          <cell r="EI404"/>
          <cell r="EJ404"/>
          <cell r="EK404"/>
          <cell r="EL404"/>
          <cell r="EM404"/>
          <cell r="EN404"/>
          <cell r="EO404"/>
          <cell r="EP404"/>
          <cell r="EQ404"/>
          <cell r="ER404"/>
          <cell r="ES404"/>
        </row>
        <row r="405"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BZ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  <cell r="DB405"/>
          <cell r="DC405"/>
          <cell r="DD405"/>
          <cell r="DE405"/>
          <cell r="DF405"/>
          <cell r="DG405"/>
          <cell r="DH405"/>
          <cell r="DI405"/>
          <cell r="DJ405"/>
          <cell r="DK405"/>
          <cell r="DL405"/>
          <cell r="DM405"/>
          <cell r="DN405"/>
          <cell r="DO405"/>
          <cell r="DP405"/>
          <cell r="DQ405"/>
          <cell r="DR405"/>
          <cell r="DS405"/>
          <cell r="DT405"/>
          <cell r="DU405"/>
          <cell r="EH405"/>
          <cell r="EI405"/>
          <cell r="EJ405"/>
          <cell r="EK405"/>
          <cell r="EL405"/>
          <cell r="EM405"/>
          <cell r="EN405"/>
          <cell r="EO405"/>
          <cell r="EP405"/>
          <cell r="EQ405"/>
          <cell r="ER405"/>
          <cell r="ES405"/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/>
          <cell r="E34"/>
          <cell r="F34"/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/>
          <cell r="E216"/>
          <cell r="F216"/>
          <cell r="G216"/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/>
          <cell r="E219"/>
          <cell r="F219" t="str">
            <v xml:space="preserve"> </v>
          </cell>
          <cell r="G219" t="str">
            <v/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/>
          <cell r="E222"/>
          <cell r="F222"/>
          <cell r="G222" t="str">
            <v/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/>
          <cell r="E224"/>
          <cell r="F224"/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2018-02</v>
      </c>
      <c r="O6" s="169" t="str">
        <f>+CONCATENATE(N6,"p")</f>
        <v>2018-02p</v>
      </c>
      <c r="P6" s="153"/>
      <c r="Q6" s="153"/>
      <c r="R6" s="169" t="str">
        <f>+IF(Master!B3-10&gt;=0,CONCATENATE(Master!B4-1,"-",Master!B3),CONCATENATE(Master!B4-1,"-0",Master!B3))</f>
        <v>2017-02</v>
      </c>
      <c r="S6" s="153"/>
      <c r="T6" s="153"/>
    </row>
    <row r="7" spans="1:20">
      <c r="A7" s="170"/>
      <c r="B7" s="432" t="s">
        <v>708</v>
      </c>
      <c r="C7" s="433"/>
      <c r="D7" s="433"/>
      <c r="E7" s="433"/>
      <c r="F7" s="433"/>
      <c r="G7" s="441" t="s">
        <v>706</v>
      </c>
      <c r="H7" s="442"/>
      <c r="I7" s="442"/>
      <c r="J7" s="442"/>
      <c r="K7" s="442"/>
      <c r="L7" s="442"/>
      <c r="M7" s="443"/>
      <c r="N7" s="444" t="str">
        <f>+Master!G240</f>
        <v>December</v>
      </c>
      <c r="O7" s="442"/>
      <c r="P7" s="442"/>
      <c r="Q7" s="442"/>
      <c r="R7" s="442"/>
      <c r="S7" s="442"/>
      <c r="T7" s="445"/>
    </row>
    <row r="8" spans="1:20">
      <c r="A8" s="170"/>
      <c r="B8" s="434"/>
      <c r="C8" s="435"/>
      <c r="D8" s="435"/>
      <c r="E8" s="435"/>
      <c r="F8" s="436"/>
      <c r="G8" s="171" t="str">
        <f>+Master!G21</f>
        <v>Execution</v>
      </c>
      <c r="H8" s="171" t="str">
        <f>+Master!G20</f>
        <v>Plan</v>
      </c>
      <c r="I8" s="428" t="str">
        <f>+Master!G258</f>
        <v>Deviation</v>
      </c>
      <c r="J8" s="428"/>
      <c r="K8" s="171" t="str">
        <f>+CONCATENATE(Master!G243," ",Master!B4-1)</f>
        <v>Jan - Feb 2017</v>
      </c>
      <c r="L8" s="428" t="str">
        <f>+I8</f>
        <v>Deviation</v>
      </c>
      <c r="M8" s="440"/>
      <c r="N8" s="172" t="str">
        <f>+G8</f>
        <v>Execution</v>
      </c>
      <c r="O8" s="171" t="str">
        <f>+H8</f>
        <v>Plan</v>
      </c>
      <c r="P8" s="428" t="str">
        <f>+I8</f>
        <v>Deviation</v>
      </c>
      <c r="Q8" s="428"/>
      <c r="R8" s="171" t="str">
        <f>+CONCATENATE(Master!G242," ",Master!B4-1)</f>
        <v>February 2017</v>
      </c>
      <c r="S8" s="428" t="str">
        <f>+P8</f>
        <v>Deviation</v>
      </c>
      <c r="T8" s="429"/>
    </row>
    <row r="9" spans="1:20" ht="15.7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62" t="e">
        <f>+VLOOKUP($A18,Master!$D$25:$G$223,4,FALSE)</f>
        <v>#N/A</v>
      </c>
      <c r="C18" s="463"/>
      <c r="D18" s="463"/>
      <c r="E18" s="463"/>
      <c r="F18" s="463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62" t="str">
        <f>+VLOOKUP($A19,Master!$D$25:$G$223,4,FALSE)</f>
        <v>Other Republic Taxes</v>
      </c>
      <c r="C19" s="463"/>
      <c r="D19" s="463"/>
      <c r="E19" s="463"/>
      <c r="F19" s="463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72" t="str">
        <f>+VLOOKUP($A20,Master!$D$25:$G$223,4,FALSE)</f>
        <v>Contributions</v>
      </c>
      <c r="C20" s="473"/>
      <c r="D20" s="473"/>
      <c r="E20" s="473"/>
      <c r="F20" s="473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62" t="str">
        <f>+VLOOKUP($A21,Master!$D$25:$G$223,4,FALSE)</f>
        <v>Contributions for Pension and Disability Insurance</v>
      </c>
      <c r="C21" s="463"/>
      <c r="D21" s="463"/>
      <c r="E21" s="463"/>
      <c r="F21" s="463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62" t="str">
        <f>+VLOOKUP($A22,Master!$D$25:$G$223,4,FALSE)</f>
        <v>Contributions for Health Insurance</v>
      </c>
      <c r="C22" s="463"/>
      <c r="D22" s="463"/>
      <c r="E22" s="463"/>
      <c r="F22" s="463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62" t="str">
        <f>+VLOOKUP($A23,Master!$D$25:$G$223,4,FALSE)</f>
        <v>Contributions for  Unemployment Insurance</v>
      </c>
      <c r="C23" s="463"/>
      <c r="D23" s="463"/>
      <c r="E23" s="463"/>
      <c r="F23" s="463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62" t="str">
        <f>+VLOOKUP($A24,Master!$D$25:$G$223,4,FALSE)</f>
        <v>Other contributions</v>
      </c>
      <c r="C24" s="463"/>
      <c r="D24" s="463"/>
      <c r="E24" s="463"/>
      <c r="F24" s="463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64" t="str">
        <f>+VLOOKUP($A25,Master!$D$25:$G$223,4,FALSE)</f>
        <v>Duties</v>
      </c>
      <c r="C25" s="465"/>
      <c r="D25" s="465"/>
      <c r="E25" s="465"/>
      <c r="F25" s="465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64" t="str">
        <f>+VLOOKUP($A26,Master!$D$25:$G$223,4,FALSE)</f>
        <v>Fees</v>
      </c>
      <c r="C26" s="465"/>
      <c r="D26" s="465"/>
      <c r="E26" s="465"/>
      <c r="F26" s="465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64" t="str">
        <f>+VLOOKUP($A27,Master!$D$25:$G$223,4,FALSE)</f>
        <v>Other revenues</v>
      </c>
      <c r="C27" s="465"/>
      <c r="D27" s="465"/>
      <c r="E27" s="465"/>
      <c r="F27" s="465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64" t="str">
        <f>+VLOOKUP($A28,Master!$D$25:$G$223,4,FALSE)</f>
        <v>Receipts from Repayment of Loans and Funds Carried over from Previous Year</v>
      </c>
      <c r="C28" s="465"/>
      <c r="D28" s="465"/>
      <c r="E28" s="465"/>
      <c r="F28" s="465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66" t="str">
        <f>+VLOOKUP($A29,Master!$D$25:$G$223,4,FALSE)</f>
        <v>Grants and Transfers</v>
      </c>
      <c r="C29" s="467"/>
      <c r="D29" s="467"/>
      <c r="E29" s="467"/>
      <c r="F29" s="467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52" t="str">
        <f>+VLOOKUP($A30,Master!$D$25:$G$223,4,FALSE)</f>
        <v>Total Expenditures</v>
      </c>
      <c r="C30" s="453"/>
      <c r="D30" s="453"/>
      <c r="E30" s="453"/>
      <c r="F30" s="453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68" t="str">
        <f>+VLOOKUP($A31,Master!$D$25:$G$223,4,FALSE)</f>
        <v>Current Expenditures</v>
      </c>
      <c r="C31" s="469"/>
      <c r="D31" s="469"/>
      <c r="E31" s="469"/>
      <c r="F31" s="469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70" t="str">
        <f>+VLOOKUP($A32,Master!$D$25:$G$223,4,FALSE)</f>
        <v>Current Budgetary Expenditures</v>
      </c>
      <c r="C32" s="471"/>
      <c r="D32" s="471"/>
      <c r="E32" s="471"/>
      <c r="F32" s="471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62" t="str">
        <f>+VLOOKUP($A33,Master!$D$25:$G$223,4,FALSE)</f>
        <v>Gross Salaries and Contributions</v>
      </c>
      <c r="C33" s="463"/>
      <c r="D33" s="463"/>
      <c r="E33" s="463"/>
      <c r="F33" s="463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62" t="str">
        <f>+VLOOKUP($A34,Master!$D$25:$G$223,4,FALSE)</f>
        <v>Other Personal Income</v>
      </c>
      <c r="C34" s="463"/>
      <c r="D34" s="463"/>
      <c r="E34" s="463"/>
      <c r="F34" s="463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62" t="str">
        <f>+VLOOKUP($A35,Master!$D$25:$G$223,4,FALSE)</f>
        <v>Expenditures for Supplies</v>
      </c>
      <c r="C35" s="463"/>
      <c r="D35" s="463"/>
      <c r="E35" s="463"/>
      <c r="F35" s="463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62" t="str">
        <f>+VLOOKUP($A36,Master!$D$25:$G$223,4,FALSE)</f>
        <v>Expenditures for Services</v>
      </c>
      <c r="C36" s="463"/>
      <c r="D36" s="463"/>
      <c r="E36" s="463"/>
      <c r="F36" s="463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62" t="str">
        <f>+VLOOKUP($A37,Master!$D$25:$G$223,4,FALSE)</f>
        <v>Current Maintenance</v>
      </c>
      <c r="C37" s="463"/>
      <c r="D37" s="463"/>
      <c r="E37" s="463"/>
      <c r="F37" s="463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62" t="str">
        <f>+VLOOKUP($A38,Master!$D$25:$G$223,4,FALSE)</f>
        <v>Interests</v>
      </c>
      <c r="C38" s="463"/>
      <c r="D38" s="463"/>
      <c r="E38" s="463"/>
      <c r="F38" s="463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62" t="str">
        <f>+VLOOKUP($A39,Master!$D$25:$G$223,4,FALSE)</f>
        <v>Rent</v>
      </c>
      <c r="C39" s="463"/>
      <c r="D39" s="463"/>
      <c r="E39" s="463"/>
      <c r="F39" s="463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62" t="str">
        <f>+VLOOKUP($A40,Master!$D$25:$G$223,4,FALSE)</f>
        <v>Subsidies</v>
      </c>
      <c r="C40" s="463"/>
      <c r="D40" s="463"/>
      <c r="E40" s="463"/>
      <c r="F40" s="463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62" t="str">
        <f>+VLOOKUP($A41,Master!$D$25:$G$223,4,FALSE)</f>
        <v>Other expenditures</v>
      </c>
      <c r="C41" s="463"/>
      <c r="D41" s="463"/>
      <c r="E41" s="463"/>
      <c r="F41" s="463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62" t="str">
        <f>+VLOOKUP($A42,Master!$D$25:$G$223,4,FALSE)</f>
        <v>Current Capital Expenditure</v>
      </c>
      <c r="C42" s="463"/>
      <c r="D42" s="463"/>
      <c r="E42" s="463"/>
      <c r="F42" s="463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58" t="str">
        <f>+VLOOKUP($A43,Master!$D$25:$G$223,4,FALSE)</f>
        <v>Social Security Transfers</v>
      </c>
      <c r="C43" s="459"/>
      <c r="D43" s="459"/>
      <c r="E43" s="459"/>
      <c r="F43" s="459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62" t="str">
        <f>+VLOOKUP($A44,Master!$D$25:$G$223,4,FALSE)</f>
        <v>Social Security</v>
      </c>
      <c r="C44" s="463"/>
      <c r="D44" s="463"/>
      <c r="E44" s="463"/>
      <c r="F44" s="463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62" t="str">
        <f>+VLOOKUP($A45,Master!$D$25:$G$223,4,FALSE)</f>
        <v>Funds for redundant labor</v>
      </c>
      <c r="C45" s="463"/>
      <c r="D45" s="463"/>
      <c r="E45" s="463"/>
      <c r="F45" s="463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62" t="str">
        <f>+VLOOKUP($A46,Master!$D$25:$G$223,4,FALSE)</f>
        <v>Pension and Disability Insurance</v>
      </c>
      <c r="C46" s="463"/>
      <c r="D46" s="463"/>
      <c r="E46" s="463"/>
      <c r="F46" s="463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62" t="str">
        <f>+VLOOKUP($A47,Master!$D$25:$G$223,4,FALSE)</f>
        <v>Other Health Care Transfers</v>
      </c>
      <c r="C47" s="463"/>
      <c r="D47" s="463"/>
      <c r="E47" s="463"/>
      <c r="F47" s="463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62" t="str">
        <f>+VLOOKUP($A48,Master!$D$25:$G$223,4,FALSE)</f>
        <v>Other Health Care Insurance</v>
      </c>
      <c r="C48" s="463"/>
      <c r="D48" s="463"/>
      <c r="E48" s="463"/>
      <c r="F48" s="463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60" t="str">
        <f>+VLOOKUP($A49,Master!$D$25:$G$223,4,FALSE)</f>
        <v xml:space="preserve">Transfers to Institutions, Individuals, NGO and Public Sector </v>
      </c>
      <c r="C49" s="461"/>
      <c r="D49" s="461"/>
      <c r="E49" s="461"/>
      <c r="F49" s="461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60" t="str">
        <f>+VLOOKUP($A50,Master!$D$25:$G$223,4,FALSE)</f>
        <v>Capital Expenditure</v>
      </c>
      <c r="C50" s="461"/>
      <c r="D50" s="461"/>
      <c r="E50" s="461"/>
      <c r="F50" s="461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30" t="str">
        <f>+VLOOKUP($A51,Master!$D$25:$G$223,4,FALSE)</f>
        <v>Credits and Borrowings</v>
      </c>
      <c r="C51" s="431"/>
      <c r="D51" s="431"/>
      <c r="E51" s="431"/>
      <c r="F51" s="431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30" t="str">
        <f>+VLOOKUP($A52,Master!$D$25:$G$223,4,FALSE)</f>
        <v>Reserves</v>
      </c>
      <c r="C52" s="431"/>
      <c r="D52" s="431"/>
      <c r="E52" s="431"/>
      <c r="F52" s="431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48" t="str">
        <f>+VLOOKUP($A53,Master!$D$25:$G$223,4,FALSE)</f>
        <v>Repayment of Guarantees</v>
      </c>
      <c r="C53" s="449"/>
      <c r="D53" s="449"/>
      <c r="E53" s="449"/>
      <c r="F53" s="449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48" t="str">
        <f>+VLOOKUP($A54,Master!$D$25:$G$223,4,FALSE)</f>
        <v>Repayments of Arrears</v>
      </c>
      <c r="C54" s="449"/>
      <c r="D54" s="449"/>
      <c r="E54" s="449"/>
      <c r="F54" s="449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48" t="str">
        <f>+VLOOKUP($A55,Master!$D$25:$G$225,4,FALSE)</f>
        <v>Net increase of liabilities</v>
      </c>
      <c r="C55" s="449"/>
      <c r="D55" s="449"/>
      <c r="E55" s="449"/>
      <c r="F55" s="449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54" t="str">
        <f>+VLOOKUP($A56,Master!$D$25:$G$223,4,FALSE)</f>
        <v>Surplus / deficit</v>
      </c>
      <c r="C56" s="455"/>
      <c r="D56" s="455"/>
      <c r="E56" s="455"/>
      <c r="F56" s="455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56" t="str">
        <f>+VLOOKUP($A57,Master!$D$25:$G$223,4,FALSE)</f>
        <v>Primary balance</v>
      </c>
      <c r="C57" s="457"/>
      <c r="D57" s="457"/>
      <c r="E57" s="457"/>
      <c r="F57" s="457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58" t="str">
        <f>+VLOOKUP($A58,Master!$D$25:$G$223,4,FALSE)</f>
        <v>Repayment of Debt</v>
      </c>
      <c r="C58" s="459"/>
      <c r="D58" s="459"/>
      <c r="E58" s="459"/>
      <c r="F58" s="459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46" t="str">
        <f>+VLOOKUP($A59,Master!$D$25:$G$223,4,FALSE)</f>
        <v>Repayment of Domestic Debt</v>
      </c>
      <c r="C59" s="447"/>
      <c r="D59" s="447"/>
      <c r="E59" s="447"/>
      <c r="F59" s="447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30" t="str">
        <f>+VLOOKUP($A60,Master!$D$25:$G$223,4,FALSE)</f>
        <v>Repayment of Foreign Debt</v>
      </c>
      <c r="C60" s="431"/>
      <c r="D60" s="431"/>
      <c r="E60" s="431"/>
      <c r="F60" s="431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699</v>
      </c>
      <c r="B61" s="300" t="str">
        <f>+B54</f>
        <v>Repayments of Arrears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50" t="str">
        <f>+VLOOKUP($A62,Master!$D$25:$G$223,4,FALSE)</f>
        <v>Financing needs</v>
      </c>
      <c r="C62" s="451"/>
      <c r="D62" s="451"/>
      <c r="E62" s="451"/>
      <c r="F62" s="451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52" t="str">
        <f>+VLOOKUP($A63,Master!$D$25:$G$223,4,FALSE)</f>
        <v>Financing</v>
      </c>
      <c r="C63" s="453"/>
      <c r="D63" s="453"/>
      <c r="E63" s="453"/>
      <c r="F63" s="453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46" t="str">
        <f>+VLOOKUP($A64,Master!$D$25:$G$223,4,FALSE)</f>
        <v>Domestic Loans and Borrowings</v>
      </c>
      <c r="C64" s="447"/>
      <c r="D64" s="447"/>
      <c r="E64" s="447"/>
      <c r="F64" s="447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30" t="str">
        <f>+VLOOKUP($A65,Master!$D$25:$G$223,4,FALSE)</f>
        <v>Foreign Loans and Borrowings</v>
      </c>
      <c r="C65" s="431"/>
      <c r="D65" s="431"/>
      <c r="E65" s="431"/>
      <c r="F65" s="431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30" t="str">
        <f>+VLOOKUP($A66,Master!$D$25:$G$223,4,FALSE)</f>
        <v>Revenues from Selling Assets</v>
      </c>
      <c r="C66" s="431"/>
      <c r="D66" s="431"/>
      <c r="E66" s="431"/>
      <c r="F66" s="431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Increase / decrease of deposits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8" activePane="bottomLeft" state="frozen"/>
      <selection activeCell="DK219" sqref="DK219"/>
      <selection pane="bottomLeft" activeCell="D22" sqref="D22:F22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Montenegro</v>
      </c>
      <c r="I2" s="152"/>
    </row>
    <row r="3" spans="3:11" s="149" customFormat="1">
      <c r="E3" s="152" t="str">
        <f>+Master!G7</f>
        <v>Ministry of Finance</v>
      </c>
    </row>
    <row r="4" spans="3:11" s="149" customFormat="1">
      <c r="E4" s="152" t="str">
        <f>+Master!G8</f>
        <v>Direcorate for Economic Policy and Developement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Revenues for February</v>
      </c>
      <c r="E11" s="158"/>
      <c r="F11" s="158"/>
      <c r="G11" s="158"/>
      <c r="H11" s="319" t="str">
        <f>+Master!G271</f>
        <v>Revenues for period January - February</v>
      </c>
      <c r="I11" s="320"/>
      <c r="J11" s="308"/>
      <c r="K11" s="159"/>
    </row>
    <row r="12" spans="3:11">
      <c r="C12" s="157"/>
      <c r="D12" s="161">
        <f>+'Analitika - 2018'!N10</f>
        <v>107038690.82000001</v>
      </c>
      <c r="E12" s="162">
        <f>+D12/'2018'!T7</f>
        <v>2.4339698210428182E-2</v>
      </c>
      <c r="F12" s="158"/>
      <c r="G12" s="158"/>
      <c r="H12" s="321">
        <f>+'Analitika - 2018'!G10</f>
        <v>188583535.65000001</v>
      </c>
      <c r="I12" s="322">
        <f>+H12/'2018'!T7</f>
        <v>4.2882310218978106E-2</v>
      </c>
      <c r="J12" s="308"/>
      <c r="K12" s="159"/>
    </row>
    <row r="13" spans="3:11">
      <c r="C13" s="157"/>
      <c r="D13" s="163" t="s">
        <v>428</v>
      </c>
      <c r="E13" s="163" t="str">
        <f>+Master!G247</f>
        <v>% GDP</v>
      </c>
      <c r="F13" s="158"/>
      <c r="G13" s="158"/>
      <c r="H13" s="323" t="str">
        <f>+D13</f>
        <v>mil. €</v>
      </c>
      <c r="I13" s="323" t="str">
        <f>+E13</f>
        <v>% GDP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Expenditures for February</v>
      </c>
      <c r="E15" s="158"/>
      <c r="F15" s="158"/>
      <c r="G15" s="158"/>
      <c r="H15" s="319" t="str">
        <f>+Master!G272</f>
        <v>Expenditures for period January - February</v>
      </c>
      <c r="I15" s="320"/>
      <c r="J15" s="308"/>
      <c r="K15" s="159"/>
    </row>
    <row r="16" spans="3:11">
      <c r="C16" s="157"/>
      <c r="D16" s="161">
        <f>+'Analitika - 2018'!N29</f>
        <v>118749286.67999999</v>
      </c>
      <c r="E16" s="162">
        <f>+D16/'2018'!T7</f>
        <v>2.7002589235282079E-2</v>
      </c>
      <c r="F16" s="158"/>
      <c r="G16" s="158"/>
      <c r="H16" s="321">
        <f>+'Analitika - 2018'!G29</f>
        <v>224850390.20999998</v>
      </c>
      <c r="I16" s="322">
        <f>+H16/'2018'!T7</f>
        <v>5.1129087980080493E-2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GDP</v>
      </c>
      <c r="F17" s="158"/>
      <c r="G17" s="158"/>
      <c r="H17" s="323" t="str">
        <f>+D13</f>
        <v>mil. €</v>
      </c>
      <c r="I17" s="323" t="str">
        <f>+E13</f>
        <v>% GDP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Deficit for February</v>
      </c>
      <c r="E19" s="158"/>
      <c r="F19" s="158"/>
      <c r="G19" s="158"/>
      <c r="H19" s="319" t="str">
        <f>+Master!G273</f>
        <v>Deficit for period January - February</v>
      </c>
      <c r="I19" s="320"/>
      <c r="J19" s="308"/>
      <c r="K19" s="159"/>
    </row>
    <row r="20" spans="3:11">
      <c r="C20" s="157"/>
      <c r="D20" s="161">
        <f>+'Analitika - 2018'!N55</f>
        <v>-11710595.859999985</v>
      </c>
      <c r="E20" s="162">
        <f>+D20/'2018'!T7</f>
        <v>-2.6628910248538973E-3</v>
      </c>
      <c r="F20" s="158"/>
      <c r="G20" s="158"/>
      <c r="H20" s="321">
        <f>+'Analitika - 2018'!G55</f>
        <v>-36266854.559999987</v>
      </c>
      <c r="I20" s="322">
        <f>+H20/'2018'!T7</f>
        <v>-8.2467777611023915E-3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GDP</v>
      </c>
      <c r="F21" s="158"/>
      <c r="G21" s="158"/>
      <c r="H21" s="309" t="str">
        <f>+D13</f>
        <v>mil. €</v>
      </c>
      <c r="I21" s="309" t="str">
        <f>+E13</f>
        <v>% GDP</v>
      </c>
      <c r="J21" s="308"/>
      <c r="K21" s="159"/>
    </row>
    <row r="22" spans="3:11">
      <c r="C22" s="157"/>
      <c r="D22" s="478"/>
      <c r="E22" s="479"/>
      <c r="F22" s="479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69"/>
  <sheetViews>
    <sheetView zoomScale="112" zoomScaleNormal="112" workbookViewId="0">
      <pane ySplit="5" topLeftCell="A6" activePane="bottomLeft" state="frozen"/>
      <selection activeCell="DK219" sqref="DK219"/>
      <selection pane="bottomLeft" activeCell="B43" sqref="B43:F43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2018-02</v>
      </c>
      <c r="O6" s="169" t="str">
        <f>+CONCATENATE(N6,"p")</f>
        <v>2018-02p</v>
      </c>
      <c r="P6" s="153"/>
      <c r="Q6" s="153"/>
      <c r="R6" s="169" t="str">
        <f>+IF(Master!B3-10&gt;=0,CONCATENATE(Master!B4-1,"-",Master!B3),CONCATENATE(Master!B4-1,"-0",Master!B3))</f>
        <v>2017-02</v>
      </c>
      <c r="S6" s="153"/>
      <c r="T6" s="153"/>
    </row>
    <row r="7" spans="1:20">
      <c r="A7" s="170"/>
      <c r="B7" s="432" t="str">
        <f>+Master!G252</f>
        <v>Analytics for period Jan - Feb</v>
      </c>
      <c r="C7" s="433"/>
      <c r="D7" s="433"/>
      <c r="E7" s="433"/>
      <c r="F7" s="433"/>
      <c r="G7" s="441" t="str">
        <f>+Master!G243</f>
        <v>Jan - Feb</v>
      </c>
      <c r="H7" s="442"/>
      <c r="I7" s="442"/>
      <c r="J7" s="442"/>
      <c r="K7" s="442"/>
      <c r="L7" s="442"/>
      <c r="M7" s="443"/>
      <c r="N7" s="444" t="str">
        <f>+Master!G242</f>
        <v>February</v>
      </c>
      <c r="O7" s="442"/>
      <c r="P7" s="442"/>
      <c r="Q7" s="442"/>
      <c r="R7" s="442"/>
      <c r="S7" s="442"/>
      <c r="T7" s="445"/>
    </row>
    <row r="8" spans="1:20">
      <c r="A8" s="170"/>
      <c r="B8" s="434"/>
      <c r="C8" s="435"/>
      <c r="D8" s="435"/>
      <c r="E8" s="435"/>
      <c r="F8" s="436"/>
      <c r="G8" s="171" t="str">
        <f>+Master!G21</f>
        <v>Execution</v>
      </c>
      <c r="H8" s="171" t="str">
        <f>+Master!G20</f>
        <v>Plan</v>
      </c>
      <c r="I8" s="428" t="str">
        <f>+Master!G258</f>
        <v>Deviation</v>
      </c>
      <c r="J8" s="428"/>
      <c r="K8" s="171" t="str">
        <f>+CONCATENATE(Master!G243," ",Master!B4-1)</f>
        <v>Jan - Feb 2017</v>
      </c>
      <c r="L8" s="428" t="str">
        <f>+I8</f>
        <v>Deviation</v>
      </c>
      <c r="M8" s="440"/>
      <c r="N8" s="172" t="str">
        <f>+G8</f>
        <v>Execution</v>
      </c>
      <c r="O8" s="171" t="str">
        <f>+H8</f>
        <v>Plan</v>
      </c>
      <c r="P8" s="428" t="str">
        <f>+I8</f>
        <v>Deviation</v>
      </c>
      <c r="Q8" s="428"/>
      <c r="R8" s="171" t="str">
        <f>+CONCATENATE(Master!G242," ",Master!B4-1)</f>
        <v>February 2017</v>
      </c>
      <c r="S8" s="428" t="str">
        <f>+P8</f>
        <v>Deviation</v>
      </c>
      <c r="T8" s="429"/>
    </row>
    <row r="9" spans="1:20" ht="15.7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f>+SUMPRODUCT(('2018'!$G10:$R10)*('2018'!$G$5:$R$5&lt;=Master!$B$3)*($A10='2018'!$A$10:$A$65))</f>
        <v>188583535.65000001</v>
      </c>
      <c r="H10" s="177">
        <f>+SUMPRODUCT(('2018'!$G104:$R104)*('2018'!$G$5:$R$5&lt;=Master!$B$3))</f>
        <v>177370665.59052715</v>
      </c>
      <c r="I10" s="178">
        <f>+G10-H10</f>
        <v>11212870.059472859</v>
      </c>
      <c r="J10" s="179">
        <f>+IF(ISNUMBER(G10/H10-1),G10/H10-1,"…")</f>
        <v>6.321716176765424E-2</v>
      </c>
      <c r="K10" s="177">
        <f>+SUMPRODUCT(('2017'!$G10:$R10)*('2017'!$G$5:$R$5&lt;=Master!$B$3))</f>
        <v>162448002.13</v>
      </c>
      <c r="L10" s="178">
        <f>+G10-K10</f>
        <v>26135533.520000011</v>
      </c>
      <c r="M10" s="180">
        <f>+IF(ISNUMBER(G10/K10-1),G10/K10-1,"…")</f>
        <v>0.16088553369271286</v>
      </c>
      <c r="N10" s="177">
        <f>'2018'!H10</f>
        <v>107038690.82000001</v>
      </c>
      <c r="O10" s="177">
        <f>+INDEX('2018'!$1:$1048576,MATCH(CONCATENATE('Analitika - 2018'!$A10,"p"),'2018'!$A:$A,0),MATCH('Analitika - 2018'!$O$6,'2018'!$100:$100,0))</f>
        <v>96845894.734958217</v>
      </c>
      <c r="P10" s="178">
        <f>+N10-O10</f>
        <v>10192796.085041791</v>
      </c>
      <c r="Q10" s="179">
        <f>+IF(ISNUMBER(N10/O10-1),N10/O10-1,"…")</f>
        <v>0.10524758032270554</v>
      </c>
      <c r="R10" s="177">
        <f>'2017'!H10</f>
        <v>88768620.050000012</v>
      </c>
      <c r="S10" s="178">
        <f>+N10-R10</f>
        <v>18270070.769999996</v>
      </c>
      <c r="T10" s="180">
        <f>+IF(ISNUMBER(N10/R10-1),N10/R10-1,"…")</f>
        <v>0.20581677128369402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f>+SUMPRODUCT(('2018'!$G11:$R11)*('2018'!$G$5:$R$5&lt;=Master!$B$3)*($A11='2018'!$A$10:$A$65))</f>
        <v>125093448.84</v>
      </c>
      <c r="H11" s="342">
        <f>+SUMPRODUCT(('2018'!$G105:$R105)*('2018'!$G$5:$R$5&lt;=Master!$B$3))</f>
        <v>117181203.74853972</v>
      </c>
      <c r="I11" s="184">
        <f t="shared" ref="I11:I66" si="0">+G11-H11</f>
        <v>7912245.0914602876</v>
      </c>
      <c r="J11" s="185">
        <f t="shared" ref="J11:J65" si="1">+IF(ISNUMBER(G11/H11-1),G11/H11-1,"…")</f>
        <v>6.7521452573906293E-2</v>
      </c>
      <c r="K11" s="183">
        <f>+SUMPRODUCT(('2017'!$G11:$R11)*('2017'!$G$5:$R$5&lt;=Master!$B$3))</f>
        <v>104127290.65000001</v>
      </c>
      <c r="L11" s="184">
        <f>+G11-K11</f>
        <v>20966158.189999998</v>
      </c>
      <c r="M11" s="186">
        <f t="shared" ref="M11:M66" si="2">+IF(ISNUMBER(G11/K11-1),G11/K11-1,"…")</f>
        <v>0.20135123135463995</v>
      </c>
      <c r="N11" s="183">
        <f>'2018'!H11</f>
        <v>64797597.330000006</v>
      </c>
      <c r="O11" s="342">
        <f>+INDEX('2018'!$1:$1048576,MATCH(CONCATENATE('Analitika - 2018'!$A11,"p"),'2018'!$A:$A,0),MATCH('Analitika - 2018'!$O$6,'2018'!$100:$100,0))</f>
        <v>57071387.698143646</v>
      </c>
      <c r="P11" s="184">
        <f t="shared" ref="P11:P66" si="3">+N11-O11</f>
        <v>7726209.6318563595</v>
      </c>
      <c r="Q11" s="185">
        <f t="shared" ref="Q11:Q66" si="4">+IF(ISNUMBER(N11/O11-1),N11/O11-1,"…")</f>
        <v>0.13537798787583477</v>
      </c>
      <c r="R11" s="183">
        <f>'2017'!H11</f>
        <v>50615120.200000003</v>
      </c>
      <c r="S11" s="184">
        <f t="shared" ref="S11:S66" si="5">+N11-R11</f>
        <v>14182477.130000003</v>
      </c>
      <c r="T11" s="186">
        <f t="shared" ref="T11:T66" si="6">+IF(ISNUMBER(N11/R11-1),N11/R11-1,"…")</f>
        <v>0.28020237972288764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f>+SUMPRODUCT(('2018'!$G12:$R12)*('2018'!$G$5:$R$5&lt;=Master!$B$3)*($A12='2018'!$A$10:$A$65))</f>
        <v>12394015.779999999</v>
      </c>
      <c r="H12" s="189">
        <f>+SUMPRODUCT(('2018'!$G106:$R106)*('2018'!$G$5:$R$5&lt;=Master!$B$3))</f>
        <v>13903043.658178557</v>
      </c>
      <c r="I12" s="190">
        <f t="shared" si="0"/>
        <v>-1509027.8781785574</v>
      </c>
      <c r="J12" s="191">
        <f t="shared" si="1"/>
        <v>-0.10853939002707957</v>
      </c>
      <c r="K12" s="189">
        <f>+SUMPRODUCT(('2017'!$G12:$R12)*('2017'!$G$5:$R$5&lt;=Master!$B$3))</f>
        <v>11606990.5</v>
      </c>
      <c r="L12" s="190">
        <f>+G12-K12</f>
        <v>787025.27999999933</v>
      </c>
      <c r="M12" s="192">
        <f t="shared" si="2"/>
        <v>6.7806144926197742E-2</v>
      </c>
      <c r="N12" s="189">
        <f>'2018'!H12</f>
        <v>8897390.9499999993</v>
      </c>
      <c r="O12" s="189">
        <f>+INDEX('2018'!$1:$1048576,MATCH(CONCATENATE('Analitika - 2018'!$A12,"p"),'2018'!$A:$A,0),MATCH('Analitika - 2018'!$O$6,'2018'!$100:$100,0))</f>
        <v>9284899.6687729731</v>
      </c>
      <c r="P12" s="190">
        <f t="shared" si="3"/>
        <v>-387508.71877297387</v>
      </c>
      <c r="Q12" s="191">
        <f t="shared" si="4"/>
        <v>-4.1735369535143785E-2</v>
      </c>
      <c r="R12" s="189">
        <f>'2017'!H12</f>
        <v>7751521.5300000003</v>
      </c>
      <c r="S12" s="190">
        <f t="shared" si="5"/>
        <v>1145869.419999999</v>
      </c>
      <c r="T12" s="192">
        <f t="shared" si="6"/>
        <v>0.14782509673297639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f>+SUMPRODUCT(('2018'!$G13:$R13)*('2018'!$G$5:$R$5&lt;=Master!$B$3)*($A13='2018'!$A$10:$A$65))</f>
        <v>2117173.42</v>
      </c>
      <c r="H13" s="189">
        <f>+SUMPRODUCT(('2018'!$G107:$R107)*('2018'!$G$5:$R$5&lt;=Master!$B$3))</f>
        <v>1899187.0081252987</v>
      </c>
      <c r="I13" s="190">
        <f t="shared" si="0"/>
        <v>217986.41187470127</v>
      </c>
      <c r="J13" s="191">
        <f t="shared" si="1"/>
        <v>0.11477880321531742</v>
      </c>
      <c r="K13" s="189">
        <f>+SUMPRODUCT(('2017'!$G13:$R13)*('2017'!$G$5:$R$5&lt;=Master!$B$3))</f>
        <v>1874342.23</v>
      </c>
      <c r="L13" s="190">
        <f t="shared" ref="L13:L66" si="7">+G13-K13</f>
        <v>242831.18999999994</v>
      </c>
      <c r="M13" s="192">
        <f t="shared" si="2"/>
        <v>0.1295554174223561</v>
      </c>
      <c r="N13" s="189">
        <f>'2018'!H13</f>
        <v>1641570.62</v>
      </c>
      <c r="O13" s="189">
        <f>+INDEX('2018'!$1:$1048576,MATCH(CONCATENATE('Analitika - 2018'!$A13,"p"),'2018'!$A:$A,0),MATCH('Analitika - 2018'!$O$6,'2018'!$100:$100,0))</f>
        <v>1258489.341576278</v>
      </c>
      <c r="P13" s="190">
        <f t="shared" si="3"/>
        <v>383081.27842372213</v>
      </c>
      <c r="Q13" s="191">
        <f t="shared" si="4"/>
        <v>0.30439771380495495</v>
      </c>
      <c r="R13" s="189">
        <f>'2017'!H13</f>
        <v>1242026.04</v>
      </c>
      <c r="S13" s="190">
        <f t="shared" si="5"/>
        <v>399544.58000000007</v>
      </c>
      <c r="T13" s="192">
        <f t="shared" si="6"/>
        <v>0.32168776429196289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f>+SUMPRODUCT(('2018'!$G14:$R14)*('2018'!$G$5:$R$5&lt;=Master!$B$3)*($A14='2018'!$A$10:$A$65))</f>
        <v>209946.02000000002</v>
      </c>
      <c r="H14" s="189">
        <f>+SUMPRODUCT(('2018'!$G108:$R108)*('2018'!$G$5:$R$5&lt;=Master!$B$3))</f>
        <v>372483.16720551054</v>
      </c>
      <c r="I14" s="190">
        <f t="shared" si="0"/>
        <v>-162537.14720551053</v>
      </c>
      <c r="J14" s="191">
        <f t="shared" si="1"/>
        <v>-0.43636105337300712</v>
      </c>
      <c r="K14" s="189">
        <f>+SUMPRODUCT(('2017'!$G14:$R14)*('2017'!$G$5:$R$5&lt;=Master!$B$3))</f>
        <v>166768.56</v>
      </c>
      <c r="L14" s="190">
        <f t="shared" si="7"/>
        <v>43177.460000000021</v>
      </c>
      <c r="M14" s="192">
        <f t="shared" si="2"/>
        <v>0.25890647493748231</v>
      </c>
      <c r="N14" s="189">
        <f>'2018'!H14</f>
        <v>116565.53</v>
      </c>
      <c r="O14" s="189">
        <f>+INDEX('2018'!$1:$1048576,MATCH(CONCATENATE('Analitika - 2018'!$A14,"p"),'2018'!$A:$A,0),MATCH('Analitika - 2018'!$O$6,'2018'!$100:$100,0))</f>
        <v>241173.06208160633</v>
      </c>
      <c r="P14" s="190">
        <f t="shared" si="3"/>
        <v>-124607.53208160633</v>
      </c>
      <c r="Q14" s="191">
        <f t="shared" si="4"/>
        <v>-0.51667267897209257</v>
      </c>
      <c r="R14" s="189">
        <f>'2017'!H14</f>
        <v>107978.26</v>
      </c>
      <c r="S14" s="190">
        <f t="shared" si="5"/>
        <v>8587.2700000000041</v>
      </c>
      <c r="T14" s="192">
        <f t="shared" si="6"/>
        <v>7.9527767904391089E-2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f>+SUMPRODUCT(('2018'!$G15:$R15)*('2018'!$G$5:$R$5&lt;=Master!$B$3)*($A15='2018'!$A$10:$A$65))</f>
        <v>79196990.99000001</v>
      </c>
      <c r="H15" s="189">
        <f>+SUMPRODUCT(('2018'!$G109:$R109)*('2018'!$G$5:$R$5&lt;=Master!$B$3))</f>
        <v>67857127.44939895</v>
      </c>
      <c r="I15" s="190">
        <f t="shared" si="0"/>
        <v>11339863.54060106</v>
      </c>
      <c r="J15" s="191">
        <f t="shared" si="1"/>
        <v>0.16711381643818024</v>
      </c>
      <c r="K15" s="189">
        <f>+SUMPRODUCT(('2017'!$G15:$R15)*('2017'!$G$5:$R$5&lt;=Master!$B$3))</f>
        <v>60313512.489999995</v>
      </c>
      <c r="L15" s="190">
        <f t="shared" si="7"/>
        <v>18883478.500000015</v>
      </c>
      <c r="M15" s="192">
        <f t="shared" si="2"/>
        <v>0.31308868809673296</v>
      </c>
      <c r="N15" s="189">
        <f>'2018'!H15</f>
        <v>38270122.18</v>
      </c>
      <c r="O15" s="189">
        <f>+INDEX('2018'!$1:$1048576,MATCH(CONCATENATE('Analitika - 2018'!$A15,"p"),'2018'!$A:$A,0),MATCH('Analitika - 2018'!$O$6,'2018'!$100:$100,0))</f>
        <v>30333658.787046466</v>
      </c>
      <c r="P15" s="190">
        <f t="shared" si="3"/>
        <v>7936463.3929535337</v>
      </c>
      <c r="Q15" s="191">
        <f t="shared" si="4"/>
        <v>0.26163884313034735</v>
      </c>
      <c r="R15" s="189">
        <f>'2017'!H15</f>
        <v>26961493.609999999</v>
      </c>
      <c r="S15" s="190">
        <f t="shared" si="5"/>
        <v>11308628.57</v>
      </c>
      <c r="T15" s="192">
        <f t="shared" si="6"/>
        <v>0.41943627951700857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f>+SUMPRODUCT(('2018'!$G16:$R16)*('2018'!$G$5:$R$5&lt;=Master!$B$3)*($A16='2018'!$A$10:$A$65))</f>
        <v>26955736.149999999</v>
      </c>
      <c r="H16" s="189">
        <f>+SUMPRODUCT(('2018'!$G110:$R110)*('2018'!$G$5:$R$5&lt;=Master!$B$3))</f>
        <v>29234638.140206348</v>
      </c>
      <c r="I16" s="190">
        <f t="shared" si="0"/>
        <v>-2278901.9902063496</v>
      </c>
      <c r="J16" s="191">
        <f t="shared" si="1"/>
        <v>-7.7952118965077255E-2</v>
      </c>
      <c r="K16" s="189">
        <f>+SUMPRODUCT(('2017'!$G16:$R16)*('2017'!$G$5:$R$5&lt;=Master!$B$3))</f>
        <v>26328964.479999997</v>
      </c>
      <c r="L16" s="190">
        <f t="shared" si="7"/>
        <v>626771.67000000179</v>
      </c>
      <c r="M16" s="192">
        <f t="shared" si="2"/>
        <v>2.380540527813424E-2</v>
      </c>
      <c r="N16" s="189">
        <f>'2018'!H16</f>
        <v>13585674.48</v>
      </c>
      <c r="O16" s="189">
        <f>+INDEX('2018'!$1:$1048576,MATCH(CONCATENATE('Analitika - 2018'!$A16,"p"),'2018'!$A:$A,0),MATCH('Analitika - 2018'!$O$6,'2018'!$100:$100,0))</f>
        <v>13720024.892780244</v>
      </c>
      <c r="P16" s="190">
        <f t="shared" si="3"/>
        <v>-134350.4127802439</v>
      </c>
      <c r="Q16" s="191">
        <f t="shared" si="4"/>
        <v>-9.7922863719396291E-3</v>
      </c>
      <c r="R16" s="189">
        <f>'2017'!H16</f>
        <v>12356371.449999999</v>
      </c>
      <c r="S16" s="190">
        <f t="shared" si="5"/>
        <v>1229303.0300000012</v>
      </c>
      <c r="T16" s="192">
        <f t="shared" si="6"/>
        <v>9.9487380658178637E-2</v>
      </c>
    </row>
    <row r="17" spans="1:20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f>+SUMPRODUCT(('2018'!$G17:$R17)*('2018'!$G$5:$R$5&lt;=Master!$B$3)*($A17='2018'!$A$10:$A$65))</f>
        <v>2897296.71</v>
      </c>
      <c r="H17" s="189">
        <f>+SUMPRODUCT(('2018'!$G111:$R111)*('2018'!$G$5:$R$5&lt;=Master!$B$3))</f>
        <v>2638443.5877954154</v>
      </c>
      <c r="I17" s="190">
        <f t="shared" si="0"/>
        <v>258853.12220458454</v>
      </c>
      <c r="J17" s="191">
        <f t="shared" si="1"/>
        <v>9.8108264812617252E-2</v>
      </c>
      <c r="K17" s="189">
        <f>+SUMPRODUCT(('2017'!$G17:$R17)*('2017'!$G$5:$R$5&lt;=Master!$B$3))</f>
        <v>2668242.66</v>
      </c>
      <c r="L17" s="190">
        <f t="shared" si="7"/>
        <v>229054.04999999981</v>
      </c>
      <c r="M17" s="192">
        <f t="shared" si="2"/>
        <v>8.5844534844518261E-2</v>
      </c>
      <c r="N17" s="189">
        <f>'2018'!H17</f>
        <v>1678360</v>
      </c>
      <c r="O17" s="189">
        <f>+INDEX('2018'!$1:$1048576,MATCH(CONCATENATE('Analitika - 2018'!$A17,"p"),'2018'!$A:$A,0),MATCH('Analitika - 2018'!$O$6,'2018'!$100:$100,0))</f>
        <v>1579115.3478017247</v>
      </c>
      <c r="P17" s="190">
        <f t="shared" si="3"/>
        <v>99244.652198275318</v>
      </c>
      <c r="Q17" s="191">
        <f t="shared" si="4"/>
        <v>6.2848260158089753E-2</v>
      </c>
      <c r="R17" s="189">
        <f>'2017'!H17</f>
        <v>1596950.17</v>
      </c>
      <c r="S17" s="190">
        <f t="shared" si="5"/>
        <v>81409.830000000075</v>
      </c>
      <c r="T17" s="192">
        <f t="shared" si="6"/>
        <v>5.0978315747948422E-2</v>
      </c>
    </row>
    <row r="18" spans="1:20">
      <c r="A18" s="176">
        <v>7118</v>
      </c>
      <c r="B18" s="462" t="str">
        <f>+VLOOKUP($A18,Master!$D$25:$G$223,4,FALSE)</f>
        <v>Other Republic Taxes</v>
      </c>
      <c r="C18" s="463"/>
      <c r="D18" s="463"/>
      <c r="E18" s="463"/>
      <c r="F18" s="463"/>
      <c r="G18" s="189">
        <f>+SUMPRODUCT(('2018'!$G18:$R18)*('2018'!$G$5:$R$5&lt;=Master!$B$3)*($A18='2018'!$A$10:$A$65))</f>
        <v>1322289.77</v>
      </c>
      <c r="H18" s="189">
        <f>+SUMPRODUCT(('2018'!$G112:$R112)*('2018'!$G$5:$R$5&lt;=Master!$B$3))</f>
        <v>1276280.7376296355</v>
      </c>
      <c r="I18" s="190">
        <f t="shared" si="0"/>
        <v>46009.032370364526</v>
      </c>
      <c r="J18" s="191">
        <f t="shared" si="1"/>
        <v>3.6049304055011167E-2</v>
      </c>
      <c r="K18" s="189">
        <f>+SUMPRODUCT(('2017'!$G18:$R18)*('2017'!$G$5:$R$5&lt;=Master!$B$3))</f>
        <v>1168469.73</v>
      </c>
      <c r="L18" s="190">
        <f t="shared" si="7"/>
        <v>153820.04000000004</v>
      </c>
      <c r="M18" s="192">
        <f t="shared" si="2"/>
        <v>0.13164229765712454</v>
      </c>
      <c r="N18" s="189">
        <f>'2018'!H18</f>
        <v>607913.56999999995</v>
      </c>
      <c r="O18" s="189">
        <f>+INDEX('2018'!$1:$1048576,MATCH(CONCATENATE('Analitika - 2018'!$A18,"p"),'2018'!$A:$A,0),MATCH('Analitika - 2018'!$O$6,'2018'!$100:$100,0))</f>
        <v>654026.59808434988</v>
      </c>
      <c r="P18" s="190">
        <f t="shared" si="3"/>
        <v>-46113.028084349935</v>
      </c>
      <c r="Q18" s="191">
        <f t="shared" si="4"/>
        <v>-7.0506349771424337E-2</v>
      </c>
      <c r="R18" s="189">
        <f>'2017'!H18</f>
        <v>598779.14</v>
      </c>
      <c r="S18" s="190">
        <f t="shared" si="5"/>
        <v>9134.4299999999348</v>
      </c>
      <c r="T18" s="192">
        <f t="shared" si="6"/>
        <v>1.5255090549747496E-2</v>
      </c>
    </row>
    <row r="19" spans="1:20">
      <c r="A19" s="176">
        <v>712</v>
      </c>
      <c r="B19" s="472" t="str">
        <f>+VLOOKUP($A19,Master!$D$25:$G$223,4,FALSE)</f>
        <v>Contributions</v>
      </c>
      <c r="C19" s="473"/>
      <c r="D19" s="473"/>
      <c r="E19" s="473"/>
      <c r="F19" s="473"/>
      <c r="G19" s="195">
        <f>+SUMPRODUCT(('2018'!$G19:$R19)*('2018'!$G$5:$R$5&lt;=Master!$B$3)*($A19='2018'!$A$10:$A$65))</f>
        <v>51510795.060000002</v>
      </c>
      <c r="H19" s="195">
        <f>+SUMPRODUCT(('2018'!$G113:$R113)*('2018'!$G$5:$R$5&lt;=Master!$B$3))</f>
        <v>49334882.348882265</v>
      </c>
      <c r="I19" s="196">
        <f t="shared" si="0"/>
        <v>2175912.711117737</v>
      </c>
      <c r="J19" s="197">
        <f t="shared" si="1"/>
        <v>4.4104953889021248E-2</v>
      </c>
      <c r="K19" s="195">
        <f>+SUMPRODUCT(('2017'!$G19:$R19)*('2017'!$G$5:$R$5&lt;=Master!$B$3))</f>
        <v>48048088.950000003</v>
      </c>
      <c r="L19" s="196">
        <f t="shared" si="7"/>
        <v>3462706.1099999994</v>
      </c>
      <c r="M19" s="198">
        <f t="shared" si="2"/>
        <v>7.2067509565330923E-2</v>
      </c>
      <c r="N19" s="195">
        <f>'2018'!H19</f>
        <v>36938118.07</v>
      </c>
      <c r="O19" s="195">
        <f>+INDEX('2018'!$1:$1048576,MATCH(CONCATENATE('Analitika - 2018'!$A19,"p"),'2018'!$A:$A,0),MATCH('Analitika - 2018'!$O$6,'2018'!$100:$100,0))</f>
        <v>33298857.555693239</v>
      </c>
      <c r="P19" s="196">
        <f t="shared" si="3"/>
        <v>3639260.5143067613</v>
      </c>
      <c r="Q19" s="197">
        <f t="shared" si="4"/>
        <v>0.10929085204259636</v>
      </c>
      <c r="R19" s="195">
        <f>'2017'!H19</f>
        <v>32105522.039999999</v>
      </c>
      <c r="S19" s="196">
        <f t="shared" si="5"/>
        <v>4832596.0300000012</v>
      </c>
      <c r="T19" s="198">
        <f t="shared" si="6"/>
        <v>0.15052226915915301</v>
      </c>
    </row>
    <row r="20" spans="1:20">
      <c r="A20" s="176">
        <v>7121</v>
      </c>
      <c r="B20" s="462" t="str">
        <f>+VLOOKUP($A20,Master!$D$25:$G$223,4,FALSE)</f>
        <v>Contributions for Pension and Disability Insurance</v>
      </c>
      <c r="C20" s="463"/>
      <c r="D20" s="463"/>
      <c r="E20" s="463"/>
      <c r="F20" s="463"/>
      <c r="G20" s="189">
        <f>+SUMPRODUCT(('2018'!$G20:$R20)*('2018'!$G$5:$R$5&lt;=Master!$B$3)*($A20='2018'!$A$10:$A$65))</f>
        <v>31418895.270000003</v>
      </c>
      <c r="H20" s="189">
        <f>+SUMPRODUCT(('2018'!$G114:$R114)*('2018'!$G$5:$R$5&lt;=Master!$B$3))</f>
        <v>28949584.492025256</v>
      </c>
      <c r="I20" s="190">
        <f t="shared" si="0"/>
        <v>2469310.7779747471</v>
      </c>
      <c r="J20" s="191">
        <f t="shared" si="1"/>
        <v>8.5296933317124735E-2</v>
      </c>
      <c r="K20" s="189">
        <f>+SUMPRODUCT(('2017'!$G20:$R20)*('2017'!$G$5:$R$5&lt;=Master!$B$3))</f>
        <v>28906273.870000001</v>
      </c>
      <c r="L20" s="190">
        <f t="shared" si="7"/>
        <v>2512621.4000000022</v>
      </c>
      <c r="M20" s="192">
        <f t="shared" si="2"/>
        <v>8.692304692399988E-2</v>
      </c>
      <c r="N20" s="189">
        <f>'2018'!H20</f>
        <v>22424749.280000001</v>
      </c>
      <c r="O20" s="189">
        <f>+INDEX('2018'!$1:$1048576,MATCH(CONCATENATE('Analitika - 2018'!$A20,"p"),'2018'!$A:$A,0),MATCH('Analitika - 2018'!$O$6,'2018'!$100:$100,0))</f>
        <v>19323119.320571974</v>
      </c>
      <c r="P20" s="190">
        <f t="shared" si="3"/>
        <v>3101629.9594280273</v>
      </c>
      <c r="Q20" s="191">
        <f t="shared" si="4"/>
        <v>0.16051393711189998</v>
      </c>
      <c r="R20" s="189">
        <f>'2017'!H20</f>
        <v>19294210.57</v>
      </c>
      <c r="S20" s="190">
        <f t="shared" si="5"/>
        <v>3130538.7100000009</v>
      </c>
      <c r="T20" s="192">
        <f t="shared" si="6"/>
        <v>0.1622527492712027</v>
      </c>
    </row>
    <row r="21" spans="1:20">
      <c r="A21" s="176">
        <v>7122</v>
      </c>
      <c r="B21" s="462" t="str">
        <f>+VLOOKUP($A21,Master!$D$25:$G$223,4,FALSE)</f>
        <v>Contributions for Health Insurance</v>
      </c>
      <c r="C21" s="463"/>
      <c r="D21" s="463"/>
      <c r="E21" s="463"/>
      <c r="F21" s="463"/>
      <c r="G21" s="189">
        <f>+SUMPRODUCT(('2018'!$G21:$R21)*('2018'!$G$5:$R$5&lt;=Master!$B$3)*($A21='2018'!$A$10:$A$65))</f>
        <v>5758014.04</v>
      </c>
      <c r="H21" s="189">
        <f>+SUMPRODUCT(('2018'!$G115:$R115)*('2018'!$G$5:$R$5&lt;=Master!$B$3))</f>
        <v>17968418.850812048</v>
      </c>
      <c r="I21" s="190">
        <f t="shared" si="0"/>
        <v>-12210404.810812049</v>
      </c>
      <c r="J21" s="191">
        <f t="shared" si="1"/>
        <v>-0.67954809558884599</v>
      </c>
      <c r="K21" s="189">
        <f>+SUMPRODUCT(('2017'!$G21:$R21)*('2017'!$G$5:$R$5&lt;=Master!$B$3))</f>
        <v>16624093.41</v>
      </c>
      <c r="L21" s="190">
        <f t="shared" si="7"/>
        <v>-10866079.370000001</v>
      </c>
      <c r="M21" s="192">
        <f t="shared" si="2"/>
        <v>-0.65363440291208041</v>
      </c>
      <c r="N21" s="189">
        <f>'2018'!H21</f>
        <v>850763.28</v>
      </c>
      <c r="O21" s="189">
        <f>+INDEX('2018'!$1:$1048576,MATCH(CONCATENATE('Analitika - 2018'!$A21,"p"),'2018'!$A:$A,0),MATCH('Analitika - 2018'!$O$6,'2018'!$100:$100,0))</f>
        <v>12036824.766470727</v>
      </c>
      <c r="P21" s="190">
        <f t="shared" si="3"/>
        <v>-11186061.486470727</v>
      </c>
      <c r="Q21" s="191">
        <f t="shared" si="4"/>
        <v>-0.92931995800338885</v>
      </c>
      <c r="R21" s="189">
        <f>'2017'!H21</f>
        <v>11136277.539999999</v>
      </c>
      <c r="S21" s="190">
        <f t="shared" si="5"/>
        <v>-10285514.26</v>
      </c>
      <c r="T21" s="192">
        <f t="shared" si="6"/>
        <v>-0.92360433933653563</v>
      </c>
    </row>
    <row r="22" spans="1:20">
      <c r="A22" s="176">
        <v>7123</v>
      </c>
      <c r="B22" s="462" t="str">
        <f>+VLOOKUP($A22,Master!$D$25:$G$223,4,FALSE)</f>
        <v>Contributions for  Unemployment Insurance</v>
      </c>
      <c r="C22" s="463"/>
      <c r="D22" s="463"/>
      <c r="E22" s="463"/>
      <c r="F22" s="463"/>
      <c r="G22" s="189">
        <f>+SUMPRODUCT(('2018'!$G22:$R22)*('2018'!$G$5:$R$5&lt;=Master!$B$3)*($A22='2018'!$A$10:$A$65))</f>
        <v>1326551.71</v>
      </c>
      <c r="H22" s="189">
        <f>+SUMPRODUCT(('2018'!$G116:$R116)*('2018'!$G$5:$R$5&lt;=Master!$B$3))</f>
        <v>1131296.919642942</v>
      </c>
      <c r="I22" s="190">
        <f t="shared" si="0"/>
        <v>195254.79035705794</v>
      </c>
      <c r="J22" s="191">
        <f t="shared" si="1"/>
        <v>0.1725937611663293</v>
      </c>
      <c r="K22" s="189">
        <f>+SUMPRODUCT(('2017'!$G22:$R22)*('2017'!$G$5:$R$5&lt;=Master!$B$3))</f>
        <v>1321201.2</v>
      </c>
      <c r="L22" s="190">
        <f t="shared" si="7"/>
        <v>5350.5100000000093</v>
      </c>
      <c r="M22" s="192">
        <f t="shared" si="2"/>
        <v>4.0497314110825577E-3</v>
      </c>
      <c r="N22" s="189">
        <f>'2018'!H22</f>
        <v>960588.74</v>
      </c>
      <c r="O22" s="189">
        <f>+INDEX('2018'!$1:$1048576,MATCH(CONCATENATE('Analitika - 2018'!$A22,"p"),'2018'!$A:$A,0),MATCH('Analitika - 2018'!$O$6,'2018'!$100:$100,0))</f>
        <v>1089835.9035174672</v>
      </c>
      <c r="P22" s="190">
        <f t="shared" si="3"/>
        <v>-129247.16351746721</v>
      </c>
      <c r="Q22" s="191">
        <f t="shared" si="4"/>
        <v>-0.11859323325678606</v>
      </c>
      <c r="R22" s="189">
        <f>'2017'!H22</f>
        <v>884778.14</v>
      </c>
      <c r="S22" s="190">
        <f t="shared" si="5"/>
        <v>75810.599999999977</v>
      </c>
      <c r="T22" s="192">
        <f t="shared" si="6"/>
        <v>8.5683174767405612E-2</v>
      </c>
    </row>
    <row r="23" spans="1:20">
      <c r="A23" s="176">
        <v>7124</v>
      </c>
      <c r="B23" s="462" t="str">
        <f>+VLOOKUP($A23,Master!$D$25:$G$223,4,FALSE)</f>
        <v>Other contributions</v>
      </c>
      <c r="C23" s="463"/>
      <c r="D23" s="463"/>
      <c r="E23" s="463"/>
      <c r="F23" s="463"/>
      <c r="G23" s="189">
        <f>+SUMPRODUCT(('2018'!$G23:$R23)*('2018'!$G$5:$R$5&lt;=Master!$B$3)*($A23='2018'!$A$10:$A$65))</f>
        <v>1156080.55</v>
      </c>
      <c r="H23" s="189">
        <f>+SUMPRODUCT(('2018'!$G117:$R117)*('2018'!$G$5:$R$5&lt;=Master!$B$3))</f>
        <v>1285582.086402022</v>
      </c>
      <c r="I23" s="190">
        <f t="shared" si="0"/>
        <v>-129501.536402022</v>
      </c>
      <c r="J23" s="191">
        <f t="shared" si="1"/>
        <v>-0.10073377481826917</v>
      </c>
      <c r="K23" s="189">
        <f>+SUMPRODUCT(('2017'!$G23:$R23)*('2017'!$G$5:$R$5&lt;=Master!$B$3))</f>
        <v>1196520.47</v>
      </c>
      <c r="L23" s="190">
        <f t="shared" si="7"/>
        <v>-40439.919999999925</v>
      </c>
      <c r="M23" s="192">
        <f t="shared" si="2"/>
        <v>-3.3797934104712768E-2</v>
      </c>
      <c r="N23" s="189">
        <f>'2018'!H23</f>
        <v>850763.28</v>
      </c>
      <c r="O23" s="189">
        <f>+INDEX('2018'!$1:$1048576,MATCH(CONCATENATE('Analitika - 2018'!$A23,"p"),'2018'!$A:$A,0),MATCH('Analitika - 2018'!$O$6,'2018'!$100:$100,0))</f>
        <v>849077.56513307139</v>
      </c>
      <c r="P23" s="190">
        <f t="shared" si="3"/>
        <v>1685.7148669286398</v>
      </c>
      <c r="Q23" s="191">
        <f t="shared" si="4"/>
        <v>1.9853484960050682E-3</v>
      </c>
      <c r="R23" s="189">
        <f>'2017'!H23</f>
        <v>790255.79</v>
      </c>
      <c r="S23" s="190">
        <f t="shared" si="5"/>
        <v>60507.489999999991</v>
      </c>
      <c r="T23" s="192">
        <f t="shared" si="6"/>
        <v>7.6566968272386848E-2</v>
      </c>
    </row>
    <row r="24" spans="1:20">
      <c r="A24" s="176">
        <v>713</v>
      </c>
      <c r="B24" s="464" t="str">
        <f>+VLOOKUP($A24,Master!$D$25:$G$223,4,FALSE)</f>
        <v>Duties</v>
      </c>
      <c r="C24" s="465"/>
      <c r="D24" s="465"/>
      <c r="E24" s="465"/>
      <c r="F24" s="465"/>
      <c r="G24" s="201">
        <f>+SUMPRODUCT(('2018'!$G24:$R24)*('2018'!$G$5:$R$5&lt;=Master!$B$3)*($A24='2018'!$A$10:$A$65))</f>
        <v>1656477.27</v>
      </c>
      <c r="H24" s="201">
        <f>+SUMPRODUCT(('2018'!$G118:$R118)*('2018'!$G$5:$R$5&lt;=Master!$B$3))</f>
        <v>1956203.1227629625</v>
      </c>
      <c r="I24" s="202">
        <f t="shared" si="0"/>
        <v>-299725.85276296246</v>
      </c>
      <c r="J24" s="203">
        <f t="shared" si="1"/>
        <v>-0.15321816496214691</v>
      </c>
      <c r="K24" s="201">
        <f>+SUMPRODUCT(('2017'!$G24:$R24)*('2017'!$G$5:$R$5&lt;=Master!$B$3))</f>
        <v>1379008.48</v>
      </c>
      <c r="L24" s="202">
        <f t="shared" si="7"/>
        <v>277468.79000000004</v>
      </c>
      <c r="M24" s="204">
        <f t="shared" si="2"/>
        <v>0.20120890772187283</v>
      </c>
      <c r="N24" s="201">
        <f>'2018'!H24</f>
        <v>930915.03</v>
      </c>
      <c r="O24" s="201">
        <f>+INDEX('2018'!$1:$1048576,MATCH(CONCATENATE('Analitika - 2018'!$A24,"p"),'2018'!$A:$A,0),MATCH('Analitika - 2018'!$O$6,'2018'!$100:$100,0))</f>
        <v>1133629.2497310659</v>
      </c>
      <c r="P24" s="202">
        <f t="shared" si="3"/>
        <v>-202714.21973106591</v>
      </c>
      <c r="Q24" s="203">
        <f t="shared" si="4"/>
        <v>-0.17881879792635591</v>
      </c>
      <c r="R24" s="201">
        <f>'2017'!H24</f>
        <v>799058.78</v>
      </c>
      <c r="S24" s="202">
        <f t="shared" si="5"/>
        <v>131856.25</v>
      </c>
      <c r="T24" s="204">
        <f t="shared" si="6"/>
        <v>0.16501445613300181</v>
      </c>
    </row>
    <row r="25" spans="1:20">
      <c r="A25" s="176">
        <v>714</v>
      </c>
      <c r="B25" s="464" t="str">
        <f>+VLOOKUP($A25,Master!$D$25:$G$223,4,FALSE)</f>
        <v>Fees</v>
      </c>
      <c r="C25" s="465"/>
      <c r="D25" s="465"/>
      <c r="E25" s="465"/>
      <c r="F25" s="465"/>
      <c r="G25" s="201">
        <f>+SUMPRODUCT(('2018'!$G25:$R25)*('2018'!$G$5:$R$5&lt;=Master!$B$3)*($A25='2018'!$A$10:$A$65))</f>
        <v>3660397.0300000003</v>
      </c>
      <c r="H25" s="201">
        <f>+SUMPRODUCT(('2018'!$G119:$R119)*('2018'!$G$5:$R$5&lt;=Master!$B$3))</f>
        <v>3008677.0065016216</v>
      </c>
      <c r="I25" s="202">
        <f t="shared" si="0"/>
        <v>651720.02349837869</v>
      </c>
      <c r="J25" s="203">
        <f t="shared" si="1"/>
        <v>0.21661348894881027</v>
      </c>
      <c r="K25" s="201">
        <f>+SUMPRODUCT(('2017'!$G25:$R25)*('2017'!$G$5:$R$5&lt;=Master!$B$3))</f>
        <v>3012493.9699999997</v>
      </c>
      <c r="L25" s="202">
        <f t="shared" si="7"/>
        <v>647903.06000000052</v>
      </c>
      <c r="M25" s="204">
        <f t="shared" si="2"/>
        <v>0.21507198568765951</v>
      </c>
      <c r="N25" s="201">
        <f>'2018'!H25</f>
        <v>1885893.46</v>
      </c>
      <c r="O25" s="201">
        <f>+INDEX('2018'!$1:$1048576,MATCH(CONCATENATE('Analitika - 2018'!$A25,"p"),'2018'!$A:$A,0),MATCH('Analitika - 2018'!$O$6,'2018'!$100:$100,0))</f>
        <v>1380031.1293454219</v>
      </c>
      <c r="P25" s="202">
        <f t="shared" si="3"/>
        <v>505862.33065457805</v>
      </c>
      <c r="Q25" s="203">
        <f t="shared" si="4"/>
        <v>0.36655863762618113</v>
      </c>
      <c r="R25" s="201">
        <f>'2017'!H25</f>
        <v>1266650.8400000001</v>
      </c>
      <c r="S25" s="202">
        <f t="shared" si="5"/>
        <v>619242.61999999988</v>
      </c>
      <c r="T25" s="204">
        <f t="shared" si="6"/>
        <v>0.48888186108178</v>
      </c>
    </row>
    <row r="26" spans="1:20">
      <c r="A26" s="176">
        <v>715</v>
      </c>
      <c r="B26" s="464" t="str">
        <f>+VLOOKUP($A26,Master!$D$25:$G$223,4,FALSE)</f>
        <v>Other revenues</v>
      </c>
      <c r="C26" s="465"/>
      <c r="D26" s="465"/>
      <c r="E26" s="465"/>
      <c r="F26" s="465"/>
      <c r="G26" s="201">
        <f>+SUMPRODUCT(('2018'!$G26:$R26)*('2018'!$G$5:$R$5&lt;=Master!$B$3)*($A26='2018'!$A$10:$A$65))</f>
        <v>4124271.6500000004</v>
      </c>
      <c r="H26" s="201">
        <f>+SUMPRODUCT(('2018'!$G120:$R120)*('2018'!$G$5:$R$5&lt;=Master!$B$3))</f>
        <v>4110815.1674466543</v>
      </c>
      <c r="I26" s="202">
        <f t="shared" si="0"/>
        <v>13456.482553346083</v>
      </c>
      <c r="J26" s="203">
        <f t="shared" si="1"/>
        <v>3.2734341013207491E-3</v>
      </c>
      <c r="K26" s="201">
        <f>+SUMPRODUCT(('2017'!$G26:$R26)*('2017'!$G$5:$R$5&lt;=Master!$B$3))</f>
        <v>3912133.3099999996</v>
      </c>
      <c r="L26" s="202">
        <f t="shared" si="7"/>
        <v>212138.34000000078</v>
      </c>
      <c r="M26" s="204">
        <f t="shared" si="2"/>
        <v>5.4225744163099776E-2</v>
      </c>
      <c r="N26" s="201">
        <f>'2018'!H26</f>
        <v>1637518.11</v>
      </c>
      <c r="O26" s="201">
        <f>+INDEX('2018'!$1:$1048576,MATCH(CONCATENATE('Analitika - 2018'!$A26,"p"),'2018'!$A:$A,0),MATCH('Analitika - 2018'!$O$6,'2018'!$100:$100,0))</f>
        <v>2491636.2612391906</v>
      </c>
      <c r="P26" s="202">
        <f t="shared" si="3"/>
        <v>-854118.15123919048</v>
      </c>
      <c r="Q26" s="203">
        <f t="shared" si="4"/>
        <v>-0.34279407653764171</v>
      </c>
      <c r="R26" s="201">
        <f>'2017'!H26</f>
        <v>2362534.5499999998</v>
      </c>
      <c r="S26" s="202">
        <f t="shared" si="5"/>
        <v>-725016.43999999971</v>
      </c>
      <c r="T26" s="204">
        <f t="shared" si="6"/>
        <v>-0.30688077768005539</v>
      </c>
    </row>
    <row r="27" spans="1:20">
      <c r="A27" s="176">
        <v>73</v>
      </c>
      <c r="B27" s="464" t="str">
        <f>+VLOOKUP($A27,Master!$D$25:$G$223,4,FALSE)</f>
        <v>Receipts from Repayment of Loans and Funds Carried over from Previous Year</v>
      </c>
      <c r="C27" s="465"/>
      <c r="D27" s="465"/>
      <c r="E27" s="465"/>
      <c r="F27" s="465"/>
      <c r="G27" s="201">
        <f>+SUMPRODUCT(('2018'!$G27:$R27)*('2018'!$G$5:$R$5&lt;=Master!$B$3)*($A27='2018'!$A$10:$A$65))</f>
        <v>242967.96000000002</v>
      </c>
      <c r="H27" s="201">
        <f>+SUMPRODUCT(('2018'!$G121:$R121)*('2018'!$G$5:$R$5&lt;=Master!$B$3))</f>
        <v>500487.49122267548</v>
      </c>
      <c r="I27" s="202">
        <f t="shared" si="0"/>
        <v>-257519.53122267546</v>
      </c>
      <c r="J27" s="203">
        <f t="shared" si="1"/>
        <v>-0.51453739751529692</v>
      </c>
      <c r="K27" s="201">
        <f>+SUMPRODUCT(('2017'!$G27:$R27)*('2017'!$G$5:$R$5&lt;=Master!$B$3))</f>
        <v>650544.13</v>
      </c>
      <c r="L27" s="202">
        <f t="shared" si="7"/>
        <v>-407576.17</v>
      </c>
      <c r="M27" s="204">
        <f t="shared" si="2"/>
        <v>-0.62651579071199981</v>
      </c>
      <c r="N27" s="201">
        <f>'2018'!H27</f>
        <v>72092.639999999999</v>
      </c>
      <c r="O27" s="201">
        <f>+INDEX('2018'!$1:$1048576,MATCH(CONCATENATE('Analitika - 2018'!$A27,"p"),'2018'!$A:$A,0),MATCH('Analitika - 2018'!$O$6,'2018'!$100:$100,0))</f>
        <v>384817.198982934</v>
      </c>
      <c r="P27" s="202">
        <f t="shared" si="3"/>
        <v>-312724.55898293399</v>
      </c>
      <c r="Q27" s="203">
        <f t="shared" si="4"/>
        <v>-0.81265743789378497</v>
      </c>
      <c r="R27" s="201">
        <f>'2017'!H27</f>
        <v>500193.46</v>
      </c>
      <c r="S27" s="202">
        <f t="shared" si="5"/>
        <v>-428100.82</v>
      </c>
      <c r="T27" s="204">
        <f t="shared" si="6"/>
        <v>-0.85587048659132803</v>
      </c>
    </row>
    <row r="28" spans="1:20" ht="15.75" thickBot="1">
      <c r="A28" s="176">
        <v>74</v>
      </c>
      <c r="B28" s="466" t="str">
        <f>+VLOOKUP($A28,Master!$D$25:$G$223,4,FALSE)</f>
        <v>Grants and Transfers</v>
      </c>
      <c r="C28" s="467"/>
      <c r="D28" s="467"/>
      <c r="E28" s="467"/>
      <c r="F28" s="467"/>
      <c r="G28" s="201">
        <f>+SUMPRODUCT(('2018'!$G28:$R28)*('2018'!$G$5:$R$5&lt;=Master!$B$3)*($A28='2018'!$A$10:$A$65))</f>
        <v>2295177.84</v>
      </c>
      <c r="H28" s="201">
        <f>+SUMPRODUCT(('2018'!$G122:$R122)*('2018'!$G$5:$R$5&lt;=Master!$B$3))</f>
        <v>1278396.7051712601</v>
      </c>
      <c r="I28" s="202">
        <f t="shared" si="0"/>
        <v>1016781.1348287398</v>
      </c>
      <c r="J28" s="203">
        <f t="shared" si="1"/>
        <v>0.79535650453082707</v>
      </c>
      <c r="K28" s="201">
        <f>+SUMPRODUCT(('2017'!$G28:$R28)*('2017'!$G$5:$R$5&lt;=Master!$B$3))</f>
        <v>1318442.6399999999</v>
      </c>
      <c r="L28" s="202">
        <f t="shared" si="7"/>
        <v>976735.2</v>
      </c>
      <c r="M28" s="204">
        <f t="shared" si="2"/>
        <v>0.74082494783390795</v>
      </c>
      <c r="N28" s="201">
        <f>'2018'!H28</f>
        <v>776556.18</v>
      </c>
      <c r="O28" s="201">
        <f>+INDEX('2018'!$1:$1048576,MATCH(CONCATENATE('Analitika - 2018'!$A28,"p"),'2018'!$A:$A,0),MATCH('Analitika - 2018'!$O$6,'2018'!$100:$100,0))</f>
        <v>1085535.6418227185</v>
      </c>
      <c r="P28" s="202">
        <f t="shared" si="3"/>
        <v>-308979.4618227185</v>
      </c>
      <c r="Q28" s="203">
        <f t="shared" si="4"/>
        <v>-0.28463318008049221</v>
      </c>
      <c r="R28" s="201">
        <f>'2017'!H28</f>
        <v>1119540.18</v>
      </c>
      <c r="S28" s="202">
        <f t="shared" si="5"/>
        <v>-342983.99999999988</v>
      </c>
      <c r="T28" s="204">
        <f t="shared" si="6"/>
        <v>-0.30636149209044017</v>
      </c>
    </row>
    <row r="29" spans="1:20" ht="15.75" thickBot="1">
      <c r="A29" s="176">
        <v>4</v>
      </c>
      <c r="B29" s="452" t="str">
        <f>+VLOOKUP($A29,Master!$D$25:$G$223,4,FALSE)</f>
        <v>Total Expenditures</v>
      </c>
      <c r="C29" s="453"/>
      <c r="D29" s="453"/>
      <c r="E29" s="453"/>
      <c r="F29" s="453"/>
      <c r="G29" s="177">
        <f>+SUMPRODUCT(('2018'!$G29:$R29)*('2018'!$G$5:$R$5&lt;=Master!$B$3)*($A29='2018'!$A$10:$A$65))</f>
        <v>224850390.20999998</v>
      </c>
      <c r="H29" s="177">
        <f>+SUMPRODUCT(('2018'!$G123:$R123)*('2018'!$G$5:$R$5&lt;=Master!$B$3))</f>
        <v>291538950.76133335</v>
      </c>
      <c r="I29" s="178">
        <f t="shared" si="0"/>
        <v>-66688560.551333368</v>
      </c>
      <c r="J29" s="179">
        <f t="shared" si="1"/>
        <v>-0.22874665761532342</v>
      </c>
      <c r="K29" s="177">
        <f>+SUMPRODUCT(('2017'!$G29:$R29)*('2017'!$G$5:$R$5&lt;=Master!$B$3))</f>
        <v>201760127.47999996</v>
      </c>
      <c r="L29" s="178">
        <f t="shared" si="7"/>
        <v>23090262.730000019</v>
      </c>
      <c r="M29" s="180">
        <f t="shared" si="2"/>
        <v>0.1144441323387293</v>
      </c>
      <c r="N29" s="177">
        <f>+INDEX('2018'!$1:$1048576,MATCH('Analitika - 2018'!$A29,'2018'!$A:$A,0),MATCH('Analitika - 2018'!$N$6,'2018'!$6:$6,0))</f>
        <v>118749286.67999999</v>
      </c>
      <c r="O29" s="177">
        <f>+INDEX('2018'!$1:$1048576,MATCH(CONCATENATE('Analitika - 2018'!$A29,"p"),'2018'!$A:$A,0),MATCH('Analitika - 2018'!$O$6,'2018'!$100:$100,0))</f>
        <v>145769475.38066667</v>
      </c>
      <c r="P29" s="178">
        <f t="shared" si="3"/>
        <v>-27020188.700666681</v>
      </c>
      <c r="Q29" s="179">
        <f t="shared" si="4"/>
        <v>-0.18536246103723275</v>
      </c>
      <c r="R29" s="177">
        <f>'2017'!H29</f>
        <v>106550834.01999998</v>
      </c>
      <c r="S29" s="178">
        <f t="shared" si="5"/>
        <v>12198452.660000011</v>
      </c>
      <c r="T29" s="180">
        <f t="shared" si="6"/>
        <v>0.11448481630571106</v>
      </c>
    </row>
    <row r="30" spans="1:20" ht="15.75" thickBot="1">
      <c r="A30" s="176">
        <v>41</v>
      </c>
      <c r="B30" s="468" t="str">
        <f>+VLOOKUP($A30,Master!$D$25:$G$223,4,FALSE)</f>
        <v>Current Expenditures</v>
      </c>
      <c r="C30" s="469"/>
      <c r="D30" s="469"/>
      <c r="E30" s="469"/>
      <c r="F30" s="469"/>
      <c r="G30" s="390">
        <f>+SUMPRODUCT(('2018'!$G30:$R30)*('2018'!$G$5:$R$5&lt;=Master!$B$3)*($A30='2018'!$A$10:$A$65))</f>
        <v>219831420.44999999</v>
      </c>
      <c r="H30" s="343">
        <f>+SUMPRODUCT(('2018'!$G124:$R124)*('2018'!$G$5:$R$5&lt;=Master!$B$3))</f>
        <v>248594784.09466669</v>
      </c>
      <c r="I30" s="208">
        <f t="shared" si="0"/>
        <v>-28763363.644666702</v>
      </c>
      <c r="J30" s="209">
        <f t="shared" si="1"/>
        <v>-0.11570380991466578</v>
      </c>
      <c r="K30" s="390">
        <f>+SUMPRODUCT(('2017'!$G30:$R30)*('2017'!$G$5:$R$5&lt;=Master!$B$3))</f>
        <v>200127885.99999994</v>
      </c>
      <c r="L30" s="208">
        <f t="shared" si="7"/>
        <v>19703534.450000048</v>
      </c>
      <c r="M30" s="210">
        <f t="shared" si="2"/>
        <v>9.8454717350085152E-2</v>
      </c>
      <c r="N30" s="390">
        <f>+INDEX('2018'!$1:$1048576,MATCH('Analitika - 2018'!$A30,'2018'!$A:$A,0),MATCH('Analitika - 2018'!$N$6,'2018'!$6:$6,0))</f>
        <v>115790891.19</v>
      </c>
      <c r="O30" s="343">
        <f>+INDEX('2018'!$1:$1048576,MATCH(CONCATENATE('Analitika - 2018'!$A30,"p"),'2018'!$A:$A,0),MATCH('Analitika - 2018'!$O$6,'2018'!$100:$100,0))</f>
        <v>124297392.04733334</v>
      </c>
      <c r="P30" s="208">
        <f t="shared" si="3"/>
        <v>-8506500.8573333472</v>
      </c>
      <c r="Q30" s="209">
        <f t="shared" si="4"/>
        <v>-6.843668010422943E-2</v>
      </c>
      <c r="R30" s="390">
        <f>'2017'!H30</f>
        <v>105028236.97999997</v>
      </c>
      <c r="S30" s="208">
        <f t="shared" si="5"/>
        <v>10762654.210000023</v>
      </c>
      <c r="T30" s="210">
        <f t="shared" si="6"/>
        <v>0.1024739110116597</v>
      </c>
    </row>
    <row r="31" spans="1:20">
      <c r="A31" s="176">
        <v>40</v>
      </c>
      <c r="B31" s="470" t="str">
        <f>+VLOOKUP($A31,Master!$D$25:$G$223,4,FALSE)</f>
        <v>Current Budgetary Expenditures</v>
      </c>
      <c r="C31" s="471"/>
      <c r="D31" s="471"/>
      <c r="E31" s="471"/>
      <c r="F31" s="471"/>
      <c r="G31" s="391">
        <f>+SUMPRODUCT(('2018'!$G31:$R31)*('2018'!$G$5:$R$5&lt;=Master!$B$3)*($A31='2018'!$A$10:$A$65))</f>
        <v>103366893.56999999</v>
      </c>
      <c r="H31" s="392">
        <f>+SUMPRODUCT(('2018'!$G125:$R125)*('2018'!$G$5:$R$5&lt;=Master!$B$3))</f>
        <v>123962053.32366668</v>
      </c>
      <c r="I31" s="214">
        <f t="shared" si="0"/>
        <v>-20595159.753666684</v>
      </c>
      <c r="J31" s="215">
        <f t="shared" si="1"/>
        <v>-0.16614084069656732</v>
      </c>
      <c r="K31" s="391">
        <f>+SUMPRODUCT(('2017'!$G31:$R31)*('2017'!$G$5:$R$5&lt;=Master!$B$3))</f>
        <v>92068353.5</v>
      </c>
      <c r="L31" s="214">
        <f t="shared" si="7"/>
        <v>11298540.069999993</v>
      </c>
      <c r="M31" s="216">
        <f t="shared" si="2"/>
        <v>0.12271904123928956</v>
      </c>
      <c r="N31" s="391">
        <f>+INDEX('2018'!$1:$1048576,MATCH('Analitika - 2018'!$A31,'2018'!$A:$A,0),MATCH('Analitika - 2018'!$N$6,'2018'!$6:$6,0))</f>
        <v>54474531.669999994</v>
      </c>
      <c r="O31" s="392">
        <f>+INDEX('2018'!$1:$1048576,MATCH(CONCATENATE('Analitika - 2018'!$A31,"p"),'2018'!$A:$A,0),MATCH('Analitika - 2018'!$O$6,'2018'!$100:$100,0))</f>
        <v>61981026.661833338</v>
      </c>
      <c r="P31" s="214">
        <f t="shared" si="3"/>
        <v>-7506494.9918333441</v>
      </c>
      <c r="Q31" s="215">
        <f t="shared" si="4"/>
        <v>-0.12110956200820233</v>
      </c>
      <c r="R31" s="391">
        <f>'2017'!H31</f>
        <v>48378749.219999999</v>
      </c>
      <c r="S31" s="214">
        <f t="shared" si="5"/>
        <v>6095782.4499999955</v>
      </c>
      <c r="T31" s="216">
        <f t="shared" si="6"/>
        <v>0.12600124121191558</v>
      </c>
    </row>
    <row r="32" spans="1:20">
      <c r="A32" s="176">
        <v>411</v>
      </c>
      <c r="B32" s="462" t="str">
        <f>+VLOOKUP($A32,Master!$D$25:$G$223,4,FALSE)</f>
        <v>Gross Salaries and Contributions</v>
      </c>
      <c r="C32" s="463"/>
      <c r="D32" s="463"/>
      <c r="E32" s="463"/>
      <c r="F32" s="463"/>
      <c r="G32" s="189">
        <f>+SUMPRODUCT(('2018'!$G32:$R32)*('2018'!$G$5:$R$5&lt;=Master!$B$3)*($A32='2018'!$A$10:$A$65))</f>
        <v>75367106.640000001</v>
      </c>
      <c r="H32" s="189">
        <f>+SUMPRODUCT(('2018'!$G126:$R126)*('2018'!$G$5:$R$5&lt;=Master!$B$3))</f>
        <v>73162960.018333331</v>
      </c>
      <c r="I32" s="190">
        <f t="shared" si="0"/>
        <v>2204146.6216666698</v>
      </c>
      <c r="J32" s="191">
        <f t="shared" si="1"/>
        <v>3.0126536995145559E-2</v>
      </c>
      <c r="K32" s="189">
        <f>+SUMPRODUCT(('2017'!$G32:$R32)*('2017'!$G$5:$R$5&lt;=Master!$B$3))</f>
        <v>72783764.980000004</v>
      </c>
      <c r="L32" s="190">
        <f t="shared" si="7"/>
        <v>2583341.6599999964</v>
      </c>
      <c r="M32" s="192">
        <f t="shared" si="2"/>
        <v>3.5493377688140537E-2</v>
      </c>
      <c r="N32" s="189">
        <f>+INDEX('2018'!$1:$1048576,MATCH('Analitika - 2018'!$A32,'2018'!$A:$A,0),MATCH('Analitika - 2018'!$N$6,'2018'!$6:$6,0))</f>
        <v>38053361.399999999</v>
      </c>
      <c r="O32" s="189">
        <f>+INDEX('2018'!$1:$1048576,MATCH(CONCATENATE('Analitika - 2018'!$A32,"p"),'2018'!$A:$A,0),MATCH('Analitika - 2018'!$O$6,'2018'!$100:$100,0))</f>
        <v>36581480.009166665</v>
      </c>
      <c r="P32" s="190">
        <f t="shared" si="3"/>
        <v>1471881.3908333331</v>
      </c>
      <c r="Q32" s="191">
        <f t="shared" si="4"/>
        <v>4.0235698240325579E-2</v>
      </c>
      <c r="R32" s="189">
        <f>'2017'!H32</f>
        <v>36442747.460000001</v>
      </c>
      <c r="S32" s="190">
        <f t="shared" si="5"/>
        <v>1610613.9399999976</v>
      </c>
      <c r="T32" s="192">
        <f t="shared" si="6"/>
        <v>4.4195733095256484E-2</v>
      </c>
    </row>
    <row r="33" spans="1:20">
      <c r="A33" s="176">
        <v>412</v>
      </c>
      <c r="B33" s="462" t="str">
        <f>+VLOOKUP($A33,Master!$D$25:$G$223,4,FALSE)</f>
        <v>Other Personal Income</v>
      </c>
      <c r="C33" s="463"/>
      <c r="D33" s="463"/>
      <c r="E33" s="463"/>
      <c r="F33" s="463"/>
      <c r="G33" s="189">
        <f>+SUMPRODUCT(('2018'!$G33:$R33)*('2018'!$G$5:$R$5&lt;=Master!$B$3)*($A33='2018'!$A$10:$A$65))</f>
        <v>1211703.6099999999</v>
      </c>
      <c r="H33" s="189">
        <f>+SUMPRODUCT(('2018'!$G127:$R127)*('2018'!$G$5:$R$5&lt;=Master!$B$3))</f>
        <v>2091531.6966666665</v>
      </c>
      <c r="I33" s="190">
        <f t="shared" si="0"/>
        <v>-879828.08666666667</v>
      </c>
      <c r="J33" s="191">
        <f t="shared" si="1"/>
        <v>-0.42066208610124034</v>
      </c>
      <c r="K33" s="189">
        <f>+SUMPRODUCT(('2017'!$G33:$R33)*('2017'!$G$5:$R$5&lt;=Master!$B$3))</f>
        <v>990489.67999999993</v>
      </c>
      <c r="L33" s="190">
        <f t="shared" si="7"/>
        <v>221213.92999999993</v>
      </c>
      <c r="M33" s="192">
        <f t="shared" si="2"/>
        <v>0.22333794532821383</v>
      </c>
      <c r="N33" s="189">
        <f>+INDEX('2018'!$1:$1048576,MATCH('Analitika - 2018'!$A33,'2018'!$A:$A,0),MATCH('Analitika - 2018'!$N$6,'2018'!$6:$6,0))</f>
        <v>848575.97</v>
      </c>
      <c r="O33" s="189">
        <f>+INDEX('2018'!$1:$1048576,MATCH(CONCATENATE('Analitika - 2018'!$A33,"p"),'2018'!$A:$A,0),MATCH('Analitika - 2018'!$O$6,'2018'!$100:$100,0))</f>
        <v>1045765.8483333333</v>
      </c>
      <c r="P33" s="190">
        <f t="shared" si="3"/>
        <v>-197189.8783333333</v>
      </c>
      <c r="Q33" s="191">
        <f t="shared" si="4"/>
        <v>-0.18856025815683353</v>
      </c>
      <c r="R33" s="189">
        <f>'2017'!H33</f>
        <v>920424.11</v>
      </c>
      <c r="S33" s="190">
        <f t="shared" si="5"/>
        <v>-71848.140000000014</v>
      </c>
      <c r="T33" s="192">
        <f t="shared" si="6"/>
        <v>-7.8059819619457849E-2</v>
      </c>
    </row>
    <row r="34" spans="1:20">
      <c r="A34" s="176">
        <v>413</v>
      </c>
      <c r="B34" s="462" t="str">
        <f>+VLOOKUP($A34,Master!$D$25:$G$223,4,FALSE)</f>
        <v>Expenditures for Supplies</v>
      </c>
      <c r="C34" s="463"/>
      <c r="D34" s="463"/>
      <c r="E34" s="463"/>
      <c r="F34" s="463"/>
      <c r="G34" s="189">
        <f>+SUMPRODUCT(('2018'!$G34:$R34)*('2018'!$G$5:$R$5&lt;=Master!$B$3)*($A34='2018'!$A$10:$A$65))</f>
        <v>3365928.33</v>
      </c>
      <c r="H34" s="189">
        <f>+SUMPRODUCT(('2018'!$G128:$R128)*('2018'!$G$5:$R$5&lt;=Master!$B$3))</f>
        <v>4858746.6426666668</v>
      </c>
      <c r="I34" s="190">
        <f t="shared" si="0"/>
        <v>-1492818.3126666667</v>
      </c>
      <c r="J34" s="191">
        <f t="shared" si="1"/>
        <v>-0.30724349764558845</v>
      </c>
      <c r="K34" s="189">
        <f>+SUMPRODUCT(('2017'!$G34:$R34)*('2017'!$G$5:$R$5&lt;=Master!$B$3))</f>
        <v>3073720.26</v>
      </c>
      <c r="L34" s="190">
        <f t="shared" si="7"/>
        <v>292208.0700000003</v>
      </c>
      <c r="M34" s="192">
        <f t="shared" si="2"/>
        <v>9.5066579025639975E-2</v>
      </c>
      <c r="N34" s="189">
        <f>+INDEX('2018'!$1:$1048576,MATCH('Analitika - 2018'!$A34,'2018'!$A:$A,0),MATCH('Analitika - 2018'!$N$6,'2018'!$6:$6,0))</f>
        <v>2338867.33</v>
      </c>
      <c r="O34" s="189">
        <f>+INDEX('2018'!$1:$1048576,MATCH(CONCATENATE('Analitika - 2018'!$A34,"p"),'2018'!$A:$A,0),MATCH('Analitika - 2018'!$O$6,'2018'!$100:$100,0))</f>
        <v>2429373.3213333334</v>
      </c>
      <c r="P34" s="190">
        <f t="shared" si="3"/>
        <v>-90505.99133333331</v>
      </c>
      <c r="Q34" s="191">
        <f t="shared" si="4"/>
        <v>-3.72548716735146E-2</v>
      </c>
      <c r="R34" s="189">
        <f>'2017'!H34</f>
        <v>2109344.7799999998</v>
      </c>
      <c r="S34" s="190">
        <f t="shared" si="5"/>
        <v>229522.55000000028</v>
      </c>
      <c r="T34" s="192">
        <f t="shared" si="6"/>
        <v>0.1088122492710748</v>
      </c>
    </row>
    <row r="35" spans="1:20">
      <c r="A35" s="176">
        <v>414</v>
      </c>
      <c r="B35" s="462" t="str">
        <f>+VLOOKUP($A35,Master!$D$25:$G$223,4,FALSE)</f>
        <v>Expenditures for Services</v>
      </c>
      <c r="C35" s="463"/>
      <c r="D35" s="463"/>
      <c r="E35" s="463"/>
      <c r="F35" s="463"/>
      <c r="G35" s="189">
        <f>+SUMPRODUCT(('2018'!$G35:$R35)*('2018'!$G$5:$R$5&lt;=Master!$B$3)*($A35='2018'!$A$10:$A$65))</f>
        <v>4849719.79</v>
      </c>
      <c r="H35" s="189">
        <f>+SUMPRODUCT(('2018'!$G129:$R129)*('2018'!$G$5:$R$5&lt;=Master!$B$3))</f>
        <v>7972841.1786666662</v>
      </c>
      <c r="I35" s="190">
        <f t="shared" si="0"/>
        <v>-3123121.3886666661</v>
      </c>
      <c r="J35" s="191">
        <f t="shared" si="1"/>
        <v>-0.39172000528787154</v>
      </c>
      <c r="K35" s="189">
        <f>+SUMPRODUCT(('2017'!$G35:$R35)*('2017'!$G$5:$R$5&lt;=Master!$B$3))</f>
        <v>4763960.16</v>
      </c>
      <c r="L35" s="190">
        <f t="shared" si="7"/>
        <v>85759.629999999888</v>
      </c>
      <c r="M35" s="192">
        <f t="shared" si="2"/>
        <v>1.800175213891797E-2</v>
      </c>
      <c r="N35" s="189">
        <f>+INDEX('2018'!$1:$1048576,MATCH('Analitika - 2018'!$A35,'2018'!$A:$A,0),MATCH('Analitika - 2018'!$N$6,'2018'!$6:$6,0))</f>
        <v>3151750.86</v>
      </c>
      <c r="O35" s="189">
        <f>+INDEX('2018'!$1:$1048576,MATCH(CONCATENATE('Analitika - 2018'!$A35,"p"),'2018'!$A:$A,0),MATCH('Analitika - 2018'!$O$6,'2018'!$100:$100,0))</f>
        <v>3986420.5893333331</v>
      </c>
      <c r="P35" s="190">
        <f t="shared" si="3"/>
        <v>-834669.72933333321</v>
      </c>
      <c r="Q35" s="191">
        <f t="shared" si="4"/>
        <v>-0.20937824061181631</v>
      </c>
      <c r="R35" s="189">
        <f>'2017'!H35</f>
        <v>3318516.23</v>
      </c>
      <c r="S35" s="190">
        <f t="shared" si="5"/>
        <v>-166765.37000000011</v>
      </c>
      <c r="T35" s="192">
        <f t="shared" si="6"/>
        <v>-5.0252992133173913E-2</v>
      </c>
    </row>
    <row r="36" spans="1:20">
      <c r="A36" s="176">
        <v>415</v>
      </c>
      <c r="B36" s="462" t="str">
        <f>+VLOOKUP($A36,Master!$D$25:$G$223,4,FALSE)</f>
        <v>Current Maintenance</v>
      </c>
      <c r="C36" s="463"/>
      <c r="D36" s="463"/>
      <c r="E36" s="463"/>
      <c r="F36" s="463"/>
      <c r="G36" s="189">
        <f>+SUMPRODUCT(('2018'!$G36:$R36)*('2018'!$G$5:$R$5&lt;=Master!$B$3)*($A36='2018'!$A$10:$A$65))</f>
        <v>1360870.25</v>
      </c>
      <c r="H36" s="189">
        <f>+SUMPRODUCT(('2018'!$G130:$R130)*('2018'!$G$5:$R$5&lt;=Master!$B$3))</f>
        <v>3720638.7966666669</v>
      </c>
      <c r="I36" s="190">
        <f t="shared" si="0"/>
        <v>-2359768.5466666669</v>
      </c>
      <c r="J36" s="191">
        <f t="shared" si="1"/>
        <v>-0.63423747254928142</v>
      </c>
      <c r="K36" s="189">
        <f>+SUMPRODUCT(('2017'!$G36:$R36)*('2017'!$G$5:$R$5&lt;=Master!$B$3))</f>
        <v>965114.61</v>
      </c>
      <c r="L36" s="190">
        <f t="shared" si="7"/>
        <v>395755.64</v>
      </c>
      <c r="M36" s="192">
        <f t="shared" si="2"/>
        <v>0.41006076988099882</v>
      </c>
      <c r="N36" s="189">
        <f>+INDEX('2018'!$1:$1048576,MATCH('Analitika - 2018'!$A36,'2018'!$A:$A,0),MATCH('Analitika - 2018'!$N$6,'2018'!$6:$6,0))</f>
        <v>1254053.07</v>
      </c>
      <c r="O36" s="189">
        <f>+INDEX('2018'!$1:$1048576,MATCH(CONCATENATE('Analitika - 2018'!$A36,"p"),'2018'!$A:$A,0),MATCH('Analitika - 2018'!$O$6,'2018'!$100:$100,0))</f>
        <v>1860319.3983333334</v>
      </c>
      <c r="P36" s="190">
        <f t="shared" si="3"/>
        <v>-606266.32833333337</v>
      </c>
      <c r="Q36" s="191">
        <f t="shared" si="4"/>
        <v>-0.32589367657859691</v>
      </c>
      <c r="R36" s="189">
        <f>'2017'!H36</f>
        <v>831412.02</v>
      </c>
      <c r="S36" s="190">
        <f t="shared" si="5"/>
        <v>422641.05000000005</v>
      </c>
      <c r="T36" s="192">
        <f t="shared" si="6"/>
        <v>0.50834127945371788</v>
      </c>
    </row>
    <row r="37" spans="1:20">
      <c r="A37" s="176">
        <v>416</v>
      </c>
      <c r="B37" s="462" t="str">
        <f>+VLOOKUP($A37,Master!$D$25:$G$223,4,FALSE)</f>
        <v>Interests</v>
      </c>
      <c r="C37" s="463"/>
      <c r="D37" s="463"/>
      <c r="E37" s="463"/>
      <c r="F37" s="463"/>
      <c r="G37" s="189">
        <f>+SUMPRODUCT(('2018'!$G37:$R37)*('2018'!$G$5:$R$5&lt;=Master!$B$3)*($A37='2018'!$A$10:$A$65))</f>
        <v>5102435.3599999994</v>
      </c>
      <c r="H37" s="189">
        <f>+SUMPRODUCT(('2018'!$G131:$R131)*('2018'!$G$5:$R$5&lt;=Master!$B$3))</f>
        <v>14245450</v>
      </c>
      <c r="I37" s="190">
        <f t="shared" si="0"/>
        <v>-9143014.6400000006</v>
      </c>
      <c r="J37" s="191">
        <f t="shared" si="1"/>
        <v>-0.64181999445436966</v>
      </c>
      <c r="K37" s="189">
        <f>+SUMPRODUCT(('2017'!$G37:$R37)*('2017'!$G$5:$R$5&lt;=Master!$B$3))</f>
        <v>4335369.3099999996</v>
      </c>
      <c r="L37" s="190">
        <f t="shared" si="7"/>
        <v>767066.04999999981</v>
      </c>
      <c r="M37" s="192">
        <f t="shared" si="2"/>
        <v>0.1769321123879064</v>
      </c>
      <c r="N37" s="189">
        <f>+INDEX('2018'!$1:$1048576,MATCH('Analitika - 2018'!$A37,'2018'!$A:$A,0),MATCH('Analitika - 2018'!$N$6,'2018'!$6:$6,0))</f>
        <v>778357.81</v>
      </c>
      <c r="O37" s="189">
        <f>+INDEX('2018'!$1:$1048576,MATCH(CONCATENATE('Analitika - 2018'!$A37,"p"),'2018'!$A:$A,0),MATCH('Analitika - 2018'!$O$6,'2018'!$100:$100,0))</f>
        <v>7122725</v>
      </c>
      <c r="P37" s="190">
        <f t="shared" si="3"/>
        <v>-6344367.1899999995</v>
      </c>
      <c r="Q37" s="191">
        <f t="shared" si="4"/>
        <v>-0.8907219062928865</v>
      </c>
      <c r="R37" s="189">
        <f>'2017'!H37</f>
        <v>1105648.4099999999</v>
      </c>
      <c r="S37" s="190">
        <f t="shared" si="5"/>
        <v>-327290.59999999986</v>
      </c>
      <c r="T37" s="192">
        <f t="shared" si="6"/>
        <v>-0.29601688659779279</v>
      </c>
    </row>
    <row r="38" spans="1:20">
      <c r="A38" s="176">
        <v>417</v>
      </c>
      <c r="B38" s="462" t="str">
        <f>+VLOOKUP($A38,Master!$D$25:$G$223,4,FALSE)</f>
        <v>Rent</v>
      </c>
      <c r="C38" s="463"/>
      <c r="D38" s="463"/>
      <c r="E38" s="463"/>
      <c r="F38" s="463"/>
      <c r="G38" s="189">
        <f>+SUMPRODUCT(('2018'!$G38:$R38)*('2018'!$G$5:$R$5&lt;=Master!$B$3)*($A38='2018'!$A$10:$A$65))</f>
        <v>1300066.3700000001</v>
      </c>
      <c r="H38" s="189">
        <f>+SUMPRODUCT(('2018'!$G132:$R132)*('2018'!$G$5:$R$5&lt;=Master!$B$3))</f>
        <v>1600021.8666666669</v>
      </c>
      <c r="I38" s="190">
        <f t="shared" si="0"/>
        <v>-299955.49666666682</v>
      </c>
      <c r="J38" s="191">
        <f t="shared" si="1"/>
        <v>-0.18746962333181449</v>
      </c>
      <c r="K38" s="189">
        <f>+SUMPRODUCT(('2017'!$G38:$R38)*('2017'!$G$5:$R$5&lt;=Master!$B$3))</f>
        <v>1185958.23</v>
      </c>
      <c r="L38" s="190">
        <f t="shared" si="7"/>
        <v>114108.14000000013</v>
      </c>
      <c r="M38" s="192">
        <f t="shared" si="2"/>
        <v>9.6215985616963984E-2</v>
      </c>
      <c r="N38" s="189">
        <f>+INDEX('2018'!$1:$1048576,MATCH('Analitika - 2018'!$A38,'2018'!$A:$A,0),MATCH('Analitika - 2018'!$N$6,'2018'!$6:$6,0))</f>
        <v>1124463.03</v>
      </c>
      <c r="O38" s="189">
        <f>+INDEX('2018'!$1:$1048576,MATCH(CONCATENATE('Analitika - 2018'!$A38,"p"),'2018'!$A:$A,0),MATCH('Analitika - 2018'!$O$6,'2018'!$100:$100,0))</f>
        <v>800010.93333333347</v>
      </c>
      <c r="P38" s="190">
        <f t="shared" si="3"/>
        <v>324452.09666666656</v>
      </c>
      <c r="Q38" s="191">
        <f t="shared" si="4"/>
        <v>0.4055595781857646</v>
      </c>
      <c r="R38" s="189">
        <f>'2017'!H38</f>
        <v>609518.68999999994</v>
      </c>
      <c r="S38" s="190">
        <f t="shared" si="5"/>
        <v>514944.34000000008</v>
      </c>
      <c r="T38" s="192">
        <f t="shared" si="6"/>
        <v>0.84483765378876252</v>
      </c>
    </row>
    <row r="39" spans="1:20">
      <c r="A39" s="176">
        <v>418</v>
      </c>
      <c r="B39" s="462" t="str">
        <f>+VLOOKUP($A39,Master!$D$25:$G$223,4,FALSE)</f>
        <v>Subsidies</v>
      </c>
      <c r="C39" s="463"/>
      <c r="D39" s="463"/>
      <c r="E39" s="463"/>
      <c r="F39" s="463"/>
      <c r="G39" s="189">
        <f>+SUMPRODUCT(('2018'!$G39:$R39)*('2018'!$G$5:$R$5&lt;=Master!$B$3)*($A39='2018'!$A$10:$A$65))</f>
        <v>2312149.92</v>
      </c>
      <c r="H39" s="189">
        <f>+SUMPRODUCT(('2018'!$G133:$R133)*('2018'!$G$5:$R$5&lt;=Master!$B$3))</f>
        <v>4501966.666666667</v>
      </c>
      <c r="I39" s="190">
        <f t="shared" si="0"/>
        <v>-2189816.7466666671</v>
      </c>
      <c r="J39" s="191">
        <f t="shared" si="1"/>
        <v>-0.48641336304874172</v>
      </c>
      <c r="K39" s="189">
        <f>+SUMPRODUCT(('2017'!$G39:$R39)*('2017'!$G$5:$R$5&lt;=Master!$B$3))</f>
        <v>438087.96</v>
      </c>
      <c r="L39" s="190">
        <f t="shared" si="7"/>
        <v>1874061.96</v>
      </c>
      <c r="M39" s="192">
        <f t="shared" si="2"/>
        <v>4.2778211937164397</v>
      </c>
      <c r="N39" s="189">
        <f>+INDEX('2018'!$1:$1048576,MATCH('Analitika - 2018'!$A39,'2018'!$A:$A,0),MATCH('Analitika - 2018'!$N$6,'2018'!$6:$6,0))</f>
        <v>2281116.2599999998</v>
      </c>
      <c r="O39" s="189">
        <f>+INDEX('2018'!$1:$1048576,MATCH(CONCATENATE('Analitika - 2018'!$A39,"p"),'2018'!$A:$A,0),MATCH('Analitika - 2018'!$O$6,'2018'!$100:$100,0))</f>
        <v>2250983.3333333335</v>
      </c>
      <c r="P39" s="190">
        <f t="shared" si="3"/>
        <v>30132.926666666288</v>
      </c>
      <c r="Q39" s="191">
        <f t="shared" si="4"/>
        <v>1.3386561428708754E-2</v>
      </c>
      <c r="R39" s="189">
        <f>'2017'!H39</f>
        <v>437077.96</v>
      </c>
      <c r="S39" s="190">
        <f t="shared" si="5"/>
        <v>1844038.2999999998</v>
      </c>
      <c r="T39" s="192">
        <f t="shared" si="6"/>
        <v>4.2190146124046146</v>
      </c>
    </row>
    <row r="40" spans="1:20">
      <c r="A40" s="176">
        <v>419</v>
      </c>
      <c r="B40" s="462" t="str">
        <f>+VLOOKUP($A40,Master!$D$25:$G$223,4,FALSE)</f>
        <v>Other expenditures</v>
      </c>
      <c r="C40" s="463"/>
      <c r="D40" s="463"/>
      <c r="E40" s="463"/>
      <c r="F40" s="463"/>
      <c r="G40" s="189">
        <f>+SUMPRODUCT(('2018'!$G40:$R40)*('2018'!$G$5:$R$5&lt;=Master!$B$3)*($A40='2018'!$A$10:$A$65))</f>
        <v>3976958.38</v>
      </c>
      <c r="H40" s="189">
        <f>+SUMPRODUCT(('2018'!$G134:$R134)*('2018'!$G$5:$R$5&lt;=Master!$B$3))</f>
        <v>5163647.8679999998</v>
      </c>
      <c r="I40" s="190">
        <f t="shared" si="0"/>
        <v>-1186689.4879999999</v>
      </c>
      <c r="J40" s="191">
        <f t="shared" si="1"/>
        <v>-0.2298161141765912</v>
      </c>
      <c r="K40" s="189">
        <f>+SUMPRODUCT(('2017'!$G40:$R40)*('2017'!$G$5:$R$5&lt;=Master!$B$3))</f>
        <v>2455086.1</v>
      </c>
      <c r="L40" s="190">
        <f t="shared" si="7"/>
        <v>1521872.2799999998</v>
      </c>
      <c r="M40" s="192">
        <f t="shared" si="2"/>
        <v>0.61988550218259131</v>
      </c>
      <c r="N40" s="189">
        <f>+INDEX('2018'!$1:$1048576,MATCH('Analitika - 2018'!$A40,'2018'!$A:$A,0),MATCH('Analitika - 2018'!$N$6,'2018'!$6:$6,0))</f>
        <v>3391023.18</v>
      </c>
      <c r="O40" s="189">
        <f>+INDEX('2018'!$1:$1048576,MATCH(CONCATENATE('Analitika - 2018'!$A40,"p"),'2018'!$A:$A,0),MATCH('Analitika - 2018'!$O$6,'2018'!$100:$100,0))</f>
        <v>2581823.9339999999</v>
      </c>
      <c r="P40" s="190">
        <f t="shared" si="3"/>
        <v>809199.24600000028</v>
      </c>
      <c r="Q40" s="191">
        <f t="shared" si="4"/>
        <v>0.31342154487905538</v>
      </c>
      <c r="R40" s="189">
        <f>'2017'!H40</f>
        <v>1813185.28</v>
      </c>
      <c r="S40" s="190">
        <f t="shared" si="5"/>
        <v>1577837.9000000001</v>
      </c>
      <c r="T40" s="192">
        <f t="shared" si="6"/>
        <v>0.87020224430677051</v>
      </c>
    </row>
    <row r="41" spans="1:20">
      <c r="A41" s="176">
        <v>440</v>
      </c>
      <c r="B41" s="462" t="str">
        <f>+VLOOKUP($A41,Master!$D$25:$G$223,4,FALSE)</f>
        <v>Current Capital Expenditure</v>
      </c>
      <c r="C41" s="463"/>
      <c r="D41" s="463"/>
      <c r="E41" s="463"/>
      <c r="F41" s="463"/>
      <c r="G41" s="189">
        <f>+SUMPRODUCT(('2018'!$G41:$R41)*('2018'!$G$5:$R$5&lt;=Master!$B$3)*($A41='2018'!$A$10:$A$65))</f>
        <v>4519954.92</v>
      </c>
      <c r="H41" s="189">
        <f>+SUMPRODUCT(('2018'!$G135:$R135)*('2018'!$G$5:$R$5&lt;=Master!$B$3))</f>
        <v>6644248.589333334</v>
      </c>
      <c r="I41" s="190">
        <f t="shared" si="0"/>
        <v>-2124293.6693333341</v>
      </c>
      <c r="J41" s="191">
        <f t="shared" si="1"/>
        <v>-0.31971917377439363</v>
      </c>
      <c r="K41" s="189">
        <f>+SUMPRODUCT(('2017'!$G41:$R41)*('2017'!$G$5:$R$5&lt;=Master!$B$3))</f>
        <v>1076802.21</v>
      </c>
      <c r="L41" s="190">
        <f t="shared" si="7"/>
        <v>3443152.71</v>
      </c>
      <c r="M41" s="192">
        <f t="shared" si="2"/>
        <v>3.1975721056516031</v>
      </c>
      <c r="N41" s="189">
        <f>+INDEX('2018'!$1:$1048576,MATCH('Analitika - 2018'!$A41,'2018'!$A:$A,0),MATCH('Analitika - 2018'!$N$6,'2018'!$6:$6,0))</f>
        <v>1252962.76</v>
      </c>
      <c r="O41" s="189">
        <f>+INDEX('2018'!$1:$1048576,MATCH(CONCATENATE('Analitika - 2018'!$A41,"p"),'2018'!$A:$A,0),MATCH('Analitika - 2018'!$O$6,'2018'!$100:$100,0))</f>
        <v>3322124.294666667</v>
      </c>
      <c r="P41" s="190">
        <f t="shared" si="3"/>
        <v>-2069161.534666667</v>
      </c>
      <c r="Q41" s="191">
        <f t="shared" si="4"/>
        <v>-0.62284290144968257</v>
      </c>
      <c r="R41" s="189">
        <f>'2017'!H41</f>
        <v>790874.28</v>
      </c>
      <c r="S41" s="190">
        <f t="shared" si="5"/>
        <v>462088.48</v>
      </c>
      <c r="T41" s="192">
        <f t="shared" si="6"/>
        <v>0.5842755184806363</v>
      </c>
    </row>
    <row r="42" spans="1:20">
      <c r="A42" s="176">
        <v>42</v>
      </c>
      <c r="B42" s="458" t="str">
        <f>+VLOOKUP($A42,Master!$D$25:$G$223,4,FALSE)</f>
        <v>Social Security Transfers</v>
      </c>
      <c r="C42" s="459"/>
      <c r="D42" s="459"/>
      <c r="E42" s="459"/>
      <c r="F42" s="459"/>
      <c r="G42" s="201">
        <f>+SUMPRODUCT(('2018'!$G42:$R42)*('2018'!$G$5:$R$5&lt;=Master!$B$3)*($A42='2018'!$A$10:$A$65))</f>
        <v>87770257.659999996</v>
      </c>
      <c r="H42" s="201">
        <f>+SUMPRODUCT(('2018'!$G136:$R136)*('2018'!$G$5:$R$5&lt;=Master!$B$3))</f>
        <v>91901448.325000018</v>
      </c>
      <c r="I42" s="220">
        <f t="shared" si="0"/>
        <v>-4131190.6650000215</v>
      </c>
      <c r="J42" s="221">
        <f t="shared" si="1"/>
        <v>-4.4952399992549519E-2</v>
      </c>
      <c r="K42" s="201">
        <f>+SUMPRODUCT(('2017'!$G42:$R42)*('2017'!$G$5:$R$5&lt;=Master!$B$3))</f>
        <v>90548599.679999992</v>
      </c>
      <c r="L42" s="220">
        <f t="shared" si="7"/>
        <v>-2778342.0199999958</v>
      </c>
      <c r="M42" s="222">
        <f t="shared" si="2"/>
        <v>-3.0683434418850131E-2</v>
      </c>
      <c r="N42" s="201">
        <f>+INDEX('2018'!$1:$1048576,MATCH('Analitika - 2018'!$A42,'2018'!$A:$A,0),MATCH('Analitika - 2018'!$N$6,'2018'!$6:$6,0))</f>
        <v>45525440.089999996</v>
      </c>
      <c r="O42" s="201">
        <f>+INDEX('2018'!$1:$1048576,MATCH(CONCATENATE('Analitika - 2018'!$A42,"p"),'2018'!$A:$A,0),MATCH('Analitika - 2018'!$O$6,'2018'!$100:$100,0))</f>
        <v>45950724.162500009</v>
      </c>
      <c r="P42" s="220">
        <f t="shared" si="3"/>
        <v>-425284.07250001281</v>
      </c>
      <c r="Q42" s="221">
        <f t="shared" si="4"/>
        <v>-9.2552202441040787E-3</v>
      </c>
      <c r="R42" s="201">
        <f>'2017'!H42</f>
        <v>46694958.479999997</v>
      </c>
      <c r="S42" s="220">
        <f t="shared" si="5"/>
        <v>-1169518.3900000006</v>
      </c>
      <c r="T42" s="222">
        <f t="shared" si="6"/>
        <v>-2.5045924186888779E-2</v>
      </c>
    </row>
    <row r="43" spans="1:20">
      <c r="A43" s="176">
        <v>421</v>
      </c>
      <c r="B43" s="462" t="str">
        <f>+VLOOKUP($A43,Master!$D$25:$G$223,4,FALSE)</f>
        <v>Social Security</v>
      </c>
      <c r="C43" s="463"/>
      <c r="D43" s="463"/>
      <c r="E43" s="463"/>
      <c r="F43" s="463"/>
      <c r="G43" s="189">
        <f>+SUMPRODUCT(('2018'!$G43:$R43)*('2018'!$G$5:$R$5&lt;=Master!$B$3)*($A43='2018'!$A$10:$A$65))</f>
        <v>13139081.27</v>
      </c>
      <c r="H43" s="189">
        <f>+SUMPRODUCT(('2018'!$G137:$R137)*('2018'!$G$5:$R$5&lt;=Master!$B$3))</f>
        <v>13302000</v>
      </c>
      <c r="I43" s="190">
        <f t="shared" si="0"/>
        <v>-162918.73000000045</v>
      </c>
      <c r="J43" s="191">
        <f t="shared" si="1"/>
        <v>-1.2247686814013004E-2</v>
      </c>
      <c r="K43" s="189">
        <f>+SUMPRODUCT(('2017'!$G43:$R43)*('2017'!$G$5:$R$5&lt;=Master!$B$3))</f>
        <v>20653905.469999999</v>
      </c>
      <c r="L43" s="190">
        <f t="shared" si="7"/>
        <v>-7514824.1999999993</v>
      </c>
      <c r="M43" s="192">
        <f t="shared" si="2"/>
        <v>-0.36384519193792941</v>
      </c>
      <c r="N43" s="189">
        <f>+INDEX('2018'!$1:$1048576,MATCH('Analitika - 2018'!$A43,'2018'!$A:$A,0),MATCH('Analitika - 2018'!$N$6,'2018'!$6:$6,0))</f>
        <v>7135869.1500000004</v>
      </c>
      <c r="O43" s="189">
        <f>+INDEX('2018'!$1:$1048576,MATCH(CONCATENATE('Analitika - 2018'!$A43,"p"),'2018'!$A:$A,0),MATCH('Analitika - 2018'!$O$6,'2018'!$100:$100,0))</f>
        <v>6651000</v>
      </c>
      <c r="P43" s="190">
        <f t="shared" si="3"/>
        <v>484869.15000000037</v>
      </c>
      <c r="Q43" s="191">
        <f t="shared" si="4"/>
        <v>7.2901691474966279E-2</v>
      </c>
      <c r="R43" s="189">
        <f>'2017'!H43</f>
        <v>10418756.810000001</v>
      </c>
      <c r="S43" s="190">
        <f t="shared" si="5"/>
        <v>-3282887.66</v>
      </c>
      <c r="T43" s="192">
        <f t="shared" si="6"/>
        <v>-0.31509399056603948</v>
      </c>
    </row>
    <row r="44" spans="1:20">
      <c r="A44" s="176">
        <v>422</v>
      </c>
      <c r="B44" s="462" t="str">
        <f>+VLOOKUP($A44,Master!$D$25:$G$223,4,FALSE)</f>
        <v>Funds for redundant labor</v>
      </c>
      <c r="C44" s="463"/>
      <c r="D44" s="463"/>
      <c r="E44" s="463"/>
      <c r="F44" s="463"/>
      <c r="G44" s="189">
        <f>+SUMPRODUCT(('2018'!$G44:$R44)*('2018'!$G$5:$R$5&lt;=Master!$B$3)*($A44='2018'!$A$10:$A$65))</f>
        <v>1434858.01</v>
      </c>
      <c r="H44" s="189">
        <f>+SUMPRODUCT(('2018'!$G138:$R138)*('2018'!$G$5:$R$5&lt;=Master!$B$3))</f>
        <v>3399799.92</v>
      </c>
      <c r="I44" s="190">
        <f t="shared" si="0"/>
        <v>-1964941.91</v>
      </c>
      <c r="J44" s="191">
        <f t="shared" si="1"/>
        <v>-0.57795810231091482</v>
      </c>
      <c r="K44" s="189">
        <f>+SUMPRODUCT(('2017'!$G44:$R44)*('2017'!$G$5:$R$5&lt;=Master!$B$3))</f>
        <v>1209128.0900000001</v>
      </c>
      <c r="L44" s="190">
        <f t="shared" si="7"/>
        <v>225729.91999999993</v>
      </c>
      <c r="M44" s="192">
        <f t="shared" si="2"/>
        <v>0.18668817792497072</v>
      </c>
      <c r="N44" s="189">
        <f>+INDEX('2018'!$1:$1048576,MATCH('Analitika - 2018'!$A44,'2018'!$A:$A,0),MATCH('Analitika - 2018'!$N$6,'2018'!$6:$6,0))</f>
        <v>1323906.01</v>
      </c>
      <c r="O44" s="189">
        <f>+INDEX('2018'!$1:$1048576,MATCH(CONCATENATE('Analitika - 2018'!$A44,"p"),'2018'!$A:$A,0),MATCH('Analitika - 2018'!$O$6,'2018'!$100:$100,0))</f>
        <v>1699899.96</v>
      </c>
      <c r="P44" s="190">
        <f t="shared" si="3"/>
        <v>-375993.94999999995</v>
      </c>
      <c r="Q44" s="191">
        <f t="shared" si="4"/>
        <v>-0.22118592790601632</v>
      </c>
      <c r="R44" s="189">
        <f>'2017'!H44</f>
        <v>1036027.42</v>
      </c>
      <c r="S44" s="190">
        <f t="shared" si="5"/>
        <v>287878.58999999997</v>
      </c>
      <c r="T44" s="192">
        <f t="shared" si="6"/>
        <v>0.27786773249688701</v>
      </c>
    </row>
    <row r="45" spans="1:20">
      <c r="A45" s="176">
        <v>423</v>
      </c>
      <c r="B45" s="462" t="str">
        <f>+VLOOKUP($A45,Master!$D$25:$G$223,4,FALSE)</f>
        <v>Pension and Disability Insurance</v>
      </c>
      <c r="C45" s="463"/>
      <c r="D45" s="463"/>
      <c r="E45" s="463"/>
      <c r="F45" s="463"/>
      <c r="G45" s="189">
        <f>+SUMPRODUCT(('2018'!$G45:$R45)*('2018'!$G$5:$R$5&lt;=Master!$B$3)*($A45='2018'!$A$10:$A$65))</f>
        <v>68781308.810000002</v>
      </c>
      <c r="H45" s="189">
        <f>+SUMPRODUCT(('2018'!$G139:$R139)*('2018'!$G$5:$R$5&lt;=Master!$B$3))</f>
        <v>70945465.071666673</v>
      </c>
      <c r="I45" s="190">
        <f t="shared" si="0"/>
        <v>-2164156.2616666704</v>
      </c>
      <c r="J45" s="191">
        <f t="shared" si="1"/>
        <v>-3.0504504544166644E-2</v>
      </c>
      <c r="K45" s="189">
        <f>+SUMPRODUCT(('2017'!$G45:$R45)*('2017'!$G$5:$R$5&lt;=Master!$B$3))</f>
        <v>66280407.670000002</v>
      </c>
      <c r="L45" s="190">
        <f t="shared" si="7"/>
        <v>2500901.1400000006</v>
      </c>
      <c r="M45" s="192">
        <f t="shared" si="2"/>
        <v>3.773213273599052E-2</v>
      </c>
      <c r="N45" s="189">
        <f>+INDEX('2018'!$1:$1048576,MATCH('Analitika - 2018'!$A45,'2018'!$A:$A,0),MATCH('Analitika - 2018'!$N$6,'2018'!$6:$6,0))</f>
        <v>34751702.420000002</v>
      </c>
      <c r="O45" s="189">
        <f>+INDEX('2018'!$1:$1048576,MATCH(CONCATENATE('Analitika - 2018'!$A45,"p"),'2018'!$A:$A,0),MATCH('Analitika - 2018'!$O$6,'2018'!$100:$100,0))</f>
        <v>35472732.535833336</v>
      </c>
      <c r="P45" s="190">
        <f t="shared" si="3"/>
        <v>-721030.11583333462</v>
      </c>
      <c r="Q45" s="191">
        <f t="shared" si="4"/>
        <v>-2.0326320085574889E-2</v>
      </c>
      <c r="R45" s="189">
        <f>'2017'!H45</f>
        <v>33304068.809999999</v>
      </c>
      <c r="S45" s="190">
        <f t="shared" si="5"/>
        <v>1447633.6100000031</v>
      </c>
      <c r="T45" s="192">
        <f t="shared" si="6"/>
        <v>4.3467169680040163E-2</v>
      </c>
    </row>
    <row r="46" spans="1:20">
      <c r="A46" s="176">
        <v>424</v>
      </c>
      <c r="B46" s="462" t="str">
        <f>+VLOOKUP($A46,Master!$D$25:$G$223,4,FALSE)</f>
        <v>Other Health Care Transfers</v>
      </c>
      <c r="C46" s="463"/>
      <c r="D46" s="463"/>
      <c r="E46" s="463"/>
      <c r="F46" s="463"/>
      <c r="G46" s="189">
        <f>+SUMPRODUCT(('2018'!$G46:$R46)*('2018'!$G$5:$R$5&lt;=Master!$B$3)*($A46='2018'!$A$10:$A$65))</f>
        <v>2968283.41</v>
      </c>
      <c r="H46" s="189">
        <f>+SUMPRODUCT(('2018'!$G140:$R140)*('2018'!$G$5:$R$5&lt;=Master!$B$3))</f>
        <v>2750016.6666666665</v>
      </c>
      <c r="I46" s="190">
        <f t="shared" si="0"/>
        <v>218266.74333333364</v>
      </c>
      <c r="J46" s="191">
        <f t="shared" si="1"/>
        <v>7.936924382276489E-2</v>
      </c>
      <c r="K46" s="189">
        <f>+SUMPRODUCT(('2017'!$G46:$R46)*('2017'!$G$5:$R$5&lt;=Master!$B$3))</f>
        <v>1324904.48</v>
      </c>
      <c r="L46" s="190">
        <f t="shared" si="7"/>
        <v>1643378.9300000002</v>
      </c>
      <c r="M46" s="192">
        <f t="shared" si="2"/>
        <v>1.2403754042706536</v>
      </c>
      <c r="N46" s="189">
        <f>+INDEX('2018'!$1:$1048576,MATCH('Analitika - 2018'!$A46,'2018'!$A:$A,0),MATCH('Analitika - 2018'!$N$6,'2018'!$6:$6,0))</f>
        <v>1602918.54</v>
      </c>
      <c r="O46" s="189">
        <f>+INDEX('2018'!$1:$1048576,MATCH(CONCATENATE('Analitika - 2018'!$A46,"p"),'2018'!$A:$A,0),MATCH('Analitika - 2018'!$O$6,'2018'!$100:$100,0))</f>
        <v>1375008.3333333333</v>
      </c>
      <c r="P46" s="190">
        <f t="shared" si="3"/>
        <v>227910.20666666678</v>
      </c>
      <c r="Q46" s="191">
        <f t="shared" si="4"/>
        <v>0.16575187301895156</v>
      </c>
      <c r="R46" s="189">
        <f>'2017'!H46</f>
        <v>1122393.47</v>
      </c>
      <c r="S46" s="190">
        <f t="shared" si="5"/>
        <v>480525.07000000007</v>
      </c>
      <c r="T46" s="192">
        <f t="shared" si="6"/>
        <v>0.42812532578258855</v>
      </c>
    </row>
    <row r="47" spans="1:20">
      <c r="A47" s="176">
        <v>425</v>
      </c>
      <c r="B47" s="462" t="str">
        <f>+VLOOKUP($A47,Master!$D$25:$G$223,4,FALSE)</f>
        <v>Other Health Care Insurance</v>
      </c>
      <c r="C47" s="463"/>
      <c r="D47" s="463"/>
      <c r="E47" s="463"/>
      <c r="F47" s="463"/>
      <c r="G47" s="189">
        <f>+SUMPRODUCT(('2018'!$G47:$R47)*('2018'!$G$5:$R$5&lt;=Master!$B$3)*($A47='2018'!$A$10:$A$65))</f>
        <v>1446726.16</v>
      </c>
      <c r="H47" s="189">
        <f>+SUMPRODUCT(('2018'!$G141:$R141)*('2018'!$G$5:$R$5&lt;=Master!$B$3))</f>
        <v>1504166.6666666667</v>
      </c>
      <c r="I47" s="190">
        <f t="shared" si="0"/>
        <v>-57440.506666666828</v>
      </c>
      <c r="J47" s="191">
        <f t="shared" si="1"/>
        <v>-3.8187594459833885E-2</v>
      </c>
      <c r="K47" s="189">
        <f>+SUMPRODUCT(('2017'!$G47:$R47)*('2017'!$G$5:$R$5&lt;=Master!$B$3))</f>
        <v>1080253.97</v>
      </c>
      <c r="L47" s="190">
        <f t="shared" si="7"/>
        <v>366472.18999999994</v>
      </c>
      <c r="M47" s="192">
        <f t="shared" si="2"/>
        <v>0.33924632556545942</v>
      </c>
      <c r="N47" s="189">
        <f>+INDEX('2018'!$1:$1048576,MATCH('Analitika - 2018'!$A47,'2018'!$A:$A,0),MATCH('Analitika - 2018'!$N$6,'2018'!$6:$6,0))</f>
        <v>711043.97</v>
      </c>
      <c r="O47" s="189">
        <f>+INDEX('2018'!$1:$1048576,MATCH(CONCATENATE('Analitika - 2018'!$A47,"p"),'2018'!$A:$A,0),MATCH('Analitika - 2018'!$O$6,'2018'!$100:$100,0))</f>
        <v>752083.33333333337</v>
      </c>
      <c r="P47" s="190">
        <f t="shared" si="3"/>
        <v>-41039.3633333334</v>
      </c>
      <c r="Q47" s="191">
        <f t="shared" si="4"/>
        <v>-5.4567574515235528E-2</v>
      </c>
      <c r="R47" s="189">
        <f>'2017'!H47</f>
        <v>813711.97</v>
      </c>
      <c r="S47" s="190">
        <f t="shared" si="5"/>
        <v>-102668</v>
      </c>
      <c r="T47" s="192">
        <f t="shared" si="6"/>
        <v>-0.12617240963040033</v>
      </c>
    </row>
    <row r="48" spans="1:20">
      <c r="A48" s="176">
        <v>43</v>
      </c>
      <c r="B48" s="460" t="str">
        <f>+VLOOKUP($A48,Master!$D$25:$G$223,4,FALSE)</f>
        <v xml:space="preserve">Transfers to Institutions, Individuals, NGO and Public Sector </v>
      </c>
      <c r="C48" s="461"/>
      <c r="D48" s="461"/>
      <c r="E48" s="461"/>
      <c r="F48" s="461"/>
      <c r="G48" s="201">
        <f>+SUMPRODUCT(('2018'!$G48:$R48)*('2018'!$G$5:$R$5&lt;=Master!$B$3)*($A48='2018'!$A$10:$A$65))</f>
        <v>24138051.130000003</v>
      </c>
      <c r="H48" s="201">
        <f>+SUMPRODUCT(('2018'!$G142:$R142)*('2018'!$G$5:$R$5&lt;=Master!$B$3))</f>
        <v>30590423.116666667</v>
      </c>
      <c r="I48" s="202">
        <f t="shared" si="0"/>
        <v>-6452371.9866666645</v>
      </c>
      <c r="J48" s="203">
        <f t="shared" si="1"/>
        <v>-0.21092784372607121</v>
      </c>
      <c r="K48" s="201">
        <f>+SUMPRODUCT(('2017'!$G48:$R48)*('2017'!$G$5:$R$5&lt;=Master!$B$3))</f>
        <v>13245778.120000001</v>
      </c>
      <c r="L48" s="202">
        <f t="shared" si="7"/>
        <v>10892273.010000002</v>
      </c>
      <c r="M48" s="204">
        <f t="shared" si="2"/>
        <v>0.8223203583301455</v>
      </c>
      <c r="N48" s="201">
        <f>+INDEX('2018'!$1:$1048576,MATCH('Analitika - 2018'!$A48,'2018'!$A:$A,0),MATCH('Analitika - 2018'!$N$6,'2018'!$6:$6,0))</f>
        <v>13101209.15</v>
      </c>
      <c r="O48" s="201">
        <f>+INDEX('2018'!$1:$1048576,MATCH(CONCATENATE('Analitika - 2018'!$A48,"p"),'2018'!$A:$A,0),MATCH('Analitika - 2018'!$O$6,'2018'!$100:$100,0))</f>
        <v>15295211.558333334</v>
      </c>
      <c r="P48" s="202">
        <f t="shared" si="3"/>
        <v>-2194002.4083333332</v>
      </c>
      <c r="Q48" s="203">
        <f t="shared" si="4"/>
        <v>-0.14344374381261626</v>
      </c>
      <c r="R48" s="201">
        <f>'2017'!H48</f>
        <v>7878426.2999999998</v>
      </c>
      <c r="S48" s="202">
        <f t="shared" si="5"/>
        <v>5222782.8500000006</v>
      </c>
      <c r="T48" s="204">
        <f t="shared" si="6"/>
        <v>0.6629220927027013</v>
      </c>
    </row>
    <row r="49" spans="1:20">
      <c r="A49" s="176">
        <v>44</v>
      </c>
      <c r="B49" s="460" t="str">
        <f>+VLOOKUP($A49,Master!$D$25:$G$223,4,FALSE)</f>
        <v>Capital Expenditure</v>
      </c>
      <c r="C49" s="461"/>
      <c r="D49" s="461"/>
      <c r="E49" s="461"/>
      <c r="F49" s="461"/>
      <c r="G49" s="402">
        <f>+SUMPRODUCT(('2018'!$G49:$R49)*('2018'!$G$5:$R$5&lt;=Master!$B$3)*($A49='2018'!$A$10:$A$65))</f>
        <v>5018969.76</v>
      </c>
      <c r="H49" s="201">
        <f>+SUMPRODUCT(('2018'!$G143:$R143)*('2018'!$G$5:$R$5&lt;=Master!$B$3))</f>
        <v>42944166.666666664</v>
      </c>
      <c r="I49" s="202">
        <f t="shared" si="0"/>
        <v>-37925196.906666666</v>
      </c>
      <c r="J49" s="203">
        <f t="shared" si="1"/>
        <v>-0.88312802064696405</v>
      </c>
      <c r="K49" s="402">
        <f>+SUMPRODUCT(('2017'!$G49:$R49)*('2017'!$G$5:$R$5&lt;=Master!$B$3))</f>
        <v>1632241.48</v>
      </c>
      <c r="L49" s="202">
        <f t="shared" si="7"/>
        <v>3386728.28</v>
      </c>
      <c r="M49" s="204">
        <f t="shared" si="2"/>
        <v>2.0748941388255857</v>
      </c>
      <c r="N49" s="402">
        <f>+INDEX('2018'!$1:$1048576,MATCH('Analitika - 2018'!$A49,'2018'!$A:$A,0),MATCH('Analitika - 2018'!$N$6,'2018'!$6:$6,0))</f>
        <v>2958395.49</v>
      </c>
      <c r="O49" s="201">
        <f>+INDEX('2018'!$1:$1048576,MATCH(CONCATENATE('Analitika - 2018'!$A49,"p"),'2018'!$A:$A,0),MATCH('Analitika - 2018'!$O$6,'2018'!$100:$100,0))</f>
        <v>21472083.333333332</v>
      </c>
      <c r="P49" s="202">
        <f t="shared" si="3"/>
        <v>-18513687.843333334</v>
      </c>
      <c r="Q49" s="203">
        <f t="shared" si="4"/>
        <v>-0.86222131108221911</v>
      </c>
      <c r="R49" s="402">
        <f>'2017'!H49</f>
        <v>1522597.04</v>
      </c>
      <c r="S49" s="202">
        <f t="shared" si="5"/>
        <v>1435798.4500000002</v>
      </c>
      <c r="T49" s="204">
        <f t="shared" si="6"/>
        <v>0.94299306532212901</v>
      </c>
    </row>
    <row r="50" spans="1:20">
      <c r="A50" s="176">
        <v>451</v>
      </c>
      <c r="B50" s="430" t="str">
        <f>+VLOOKUP($A50,Master!$D$25:$G$223,4,FALSE)</f>
        <v>Credits and Borrowings</v>
      </c>
      <c r="C50" s="431"/>
      <c r="D50" s="431"/>
      <c r="E50" s="431"/>
      <c r="F50" s="431"/>
      <c r="G50" s="189">
        <f>+SUMPRODUCT(('2018'!$G50:$R50)*('2018'!$G$5:$R$5&lt;=Master!$B$3)*($A50='2018'!$A$10:$A$65))</f>
        <v>385906.62</v>
      </c>
      <c r="H50" s="189">
        <f>+SUMPRODUCT(('2018'!$G144:$R144)*('2018'!$G$5:$R$5&lt;=Master!$B$3))</f>
        <v>479166.83333333331</v>
      </c>
      <c r="I50" s="190">
        <f>G50-H50</f>
        <v>-93260.213333333319</v>
      </c>
      <c r="J50" s="344">
        <f t="shared" si="1"/>
        <v>-0.19462994273741119</v>
      </c>
      <c r="K50" s="189">
        <f>+SUMPRODUCT(('2017'!$G50:$R50)*('2017'!$G$5:$R$5&lt;=Master!$B$3))</f>
        <v>285802</v>
      </c>
      <c r="L50" s="350">
        <f t="shared" si="7"/>
        <v>100104.62</v>
      </c>
      <c r="M50" s="353">
        <f t="shared" si="2"/>
        <v>0.35025864059733669</v>
      </c>
      <c r="N50" s="189">
        <f>+INDEX('2018'!$1:$1048576,MATCH('Analitika - 2018'!$A50,'2018'!$A:$A,0),MATCH('Analitika - 2018'!$N$6,'2018'!$6:$6,0))</f>
        <v>380906.62</v>
      </c>
      <c r="O50" s="189">
        <f>+INDEX('2018'!$1:$1048576,MATCH(CONCATENATE('Analitika - 2018'!$A50,"p"),'2018'!$A:$A,0),MATCH('Analitika - 2018'!$O$6,'2018'!$100:$100,0))</f>
        <v>239583.41666666666</v>
      </c>
      <c r="P50" s="190">
        <f t="shared" si="3"/>
        <v>141323.20333333334</v>
      </c>
      <c r="Q50" s="344">
        <f t="shared" si="4"/>
        <v>0.58987055656676302</v>
      </c>
      <c r="R50" s="189">
        <f>'2017'!H50</f>
        <v>285802</v>
      </c>
      <c r="S50" s="350">
        <f t="shared" si="5"/>
        <v>95104.62</v>
      </c>
      <c r="T50" s="353">
        <f t="shared" si="6"/>
        <v>0.33276401144848533</v>
      </c>
    </row>
    <row r="51" spans="1:20">
      <c r="A51" s="176">
        <v>47</v>
      </c>
      <c r="B51" s="430" t="str">
        <f>+VLOOKUP($A51,Master!$D$25:$G$223,4,FALSE)</f>
        <v>Reserves</v>
      </c>
      <c r="C51" s="431"/>
      <c r="D51" s="431"/>
      <c r="E51" s="431"/>
      <c r="F51" s="431"/>
      <c r="G51" s="189">
        <f>+SUMPRODUCT(('2018'!$G51:$R51)*('2018'!$G$5:$R$5&lt;=Master!$B$3)*($A51='2018'!$A$10:$A$65))</f>
        <v>282000</v>
      </c>
      <c r="H51" s="189">
        <f>+SUMPRODUCT(('2018'!$G145:$R145)*('2018'!$G$5:$R$5&lt;=Master!$B$3))</f>
        <v>1661692.496</v>
      </c>
      <c r="I51" s="190">
        <f t="shared" ref="I51:I52" si="8">G51-H51</f>
        <v>-1379692.496</v>
      </c>
      <c r="J51" s="345">
        <f t="shared" si="1"/>
        <v>-0.83029351057501555</v>
      </c>
      <c r="K51" s="189">
        <f>+SUMPRODUCT(('2017'!$G51:$R51)*('2017'!$G$5:$R$5&lt;=Master!$B$3))</f>
        <v>30400</v>
      </c>
      <c r="L51" s="351">
        <f t="shared" si="7"/>
        <v>251600</v>
      </c>
      <c r="M51" s="354">
        <f t="shared" si="2"/>
        <v>8.276315789473685</v>
      </c>
      <c r="N51" s="189">
        <f>+INDEX('2018'!$1:$1048576,MATCH('Analitika - 2018'!$A51,'2018'!$A:$A,0),MATCH('Analitika - 2018'!$N$6,'2018'!$6:$6,0))</f>
        <v>92000</v>
      </c>
      <c r="O51" s="189">
        <f>+INDEX('2018'!$1:$1048576,MATCH(CONCATENATE('Analitika - 2018'!$A51,"p"),'2018'!$A:$A,0),MATCH('Analitika - 2018'!$O$6,'2018'!$100:$100,0))</f>
        <v>830846.24800000002</v>
      </c>
      <c r="P51" s="190">
        <f t="shared" si="3"/>
        <v>-738846.24800000002</v>
      </c>
      <c r="Q51" s="345">
        <f t="shared" si="4"/>
        <v>-0.88926952463050657</v>
      </c>
      <c r="R51" s="189">
        <f>'2017'!H51</f>
        <v>25400</v>
      </c>
      <c r="S51" s="351">
        <f t="shared" si="5"/>
        <v>66600</v>
      </c>
      <c r="T51" s="354">
        <f t="shared" si="6"/>
        <v>2.622047244094488</v>
      </c>
    </row>
    <row r="52" spans="1:20" ht="15.75" thickBot="1">
      <c r="A52" s="176">
        <v>462</v>
      </c>
      <c r="B52" s="448" t="str">
        <f>+VLOOKUP($A52,Master!$D$25:$G$223,4,FALSE)</f>
        <v>Repayment of Guarantees</v>
      </c>
      <c r="C52" s="449"/>
      <c r="D52" s="449"/>
      <c r="E52" s="449"/>
      <c r="F52" s="449"/>
      <c r="G52" s="189">
        <f>+SUMPRODUCT(('2018'!$G52:$R52)*('2018'!$G$5:$R$5&lt;=Master!$B$3)*($A52='2018'!$A$10:$A$65))</f>
        <v>0</v>
      </c>
      <c r="H52" s="189">
        <f>+SUMPRODUCT(('2018'!$G146:$R146)*('2018'!$G$5:$R$5&lt;=Master!$B$3))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+SUMPRODUCT(('2017'!$G52:$R52)*('2017'!$G$5:$R$5&lt;=Master!$B$3))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+INDEX('2018'!$1:$1048576,MATCH('Analitika - 2018'!$A52,'2018'!$A:$A,0),MATCH('Analitika - 2018'!$N$6,'2018'!$6:$6,0))</f>
        <v>0</v>
      </c>
      <c r="O52" s="189">
        <f>+INDEX('2018'!$1:$1048576,MATCH(CONCATENATE('Analitika - 2018'!$A52,"p"),'2018'!$A:$A,0),MATCH('Analitika - 2018'!$O$6,'2018'!$100:$100,0))</f>
        <v>0</v>
      </c>
      <c r="P52" s="190">
        <f t="shared" si="3"/>
        <v>0</v>
      </c>
      <c r="Q52" s="346" t="str">
        <f t="shared" si="4"/>
        <v>…</v>
      </c>
      <c r="R52" s="189">
        <f>'2017'!H52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48" t="str">
        <f>+VLOOKUP($A53,Master!$D$25:$G$223,4,FALSE)</f>
        <v>Repayments of Arrears</v>
      </c>
      <c r="C53" s="449"/>
      <c r="D53" s="449"/>
      <c r="E53" s="449"/>
      <c r="F53" s="449"/>
      <c r="G53" s="393">
        <f>+SUMPRODUCT(('2018'!$G53:$R53)*('2018'!$G$5:$R$5&lt;=Master!$B$3)*($A53='2018'!$A$10:$A$65))</f>
        <v>3888311.47</v>
      </c>
      <c r="H53" s="393">
        <f>+SUMPRODUCT(('2018'!$G147:$R147)*('2018'!$G$5:$R$5&lt;=Master!$B$3))</f>
        <v>0</v>
      </c>
      <c r="I53" s="352">
        <f>G53-H53</f>
        <v>3888311.47</v>
      </c>
      <c r="J53" s="347" t="str">
        <f t="shared" si="1"/>
        <v>…</v>
      </c>
      <c r="K53" s="393">
        <f>+SUMPRODUCT(('2017'!$G53:$R53)*('2017'!$G$5:$R$5&lt;=Master!$B$3))</f>
        <v>3948952.7</v>
      </c>
      <c r="L53" s="358">
        <f t="shared" si="7"/>
        <v>-60641.229999999981</v>
      </c>
      <c r="M53" s="356">
        <f t="shared" si="2"/>
        <v>-1.5356281679443806E-2</v>
      </c>
      <c r="N53" s="393">
        <f>+INDEX('2018'!$1:$1048576,MATCH('Analitika - 2018'!$A53,'2018'!$A:$A,0),MATCH('Analitika - 2018'!$N$6,'2018'!$6:$6,0))</f>
        <v>2216803.66</v>
      </c>
      <c r="O53" s="393">
        <v>0</v>
      </c>
      <c r="P53" s="352">
        <f>N53-O53</f>
        <v>2216803.66</v>
      </c>
      <c r="Q53" s="347" t="str">
        <f t="shared" si="4"/>
        <v>…</v>
      </c>
      <c r="R53" s="393">
        <f>'2017'!H53</f>
        <v>1764900.98</v>
      </c>
      <c r="S53" s="358">
        <f>+N53-R53</f>
        <v>451902.68000000017</v>
      </c>
      <c r="T53" s="356">
        <f>+IF(ISNUMBER(N53/R53-1),N53/R53-1,"…")</f>
        <v>0.25604987765375942</v>
      </c>
    </row>
    <row r="54" spans="1:20" ht="15.75" thickBot="1">
      <c r="A54" s="170">
        <v>1005</v>
      </c>
      <c r="B54" s="448" t="str">
        <f>+VLOOKUP($A54,Master!$D$25:$G$225,4,FALSE)</f>
        <v>Net increase of liabilities</v>
      </c>
      <c r="C54" s="449"/>
      <c r="D54" s="449"/>
      <c r="E54" s="449"/>
      <c r="F54" s="449"/>
      <c r="G54" s="189">
        <f>+SUMPRODUCT(('2018'!$G54:$R54)*('2018'!$G$5:$R$5&lt;=Master!$B$3)*($A54='2018'!$A$10:$A$65))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+SUMPRODUCT(('2017'!$G54:$R54)*('2017'!$G$5:$R$5&lt;=Master!$B$3))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+INDEX('2018'!$1:$1048576,MATCH('Analitika - 2018'!$A54,'2018'!$A:$A,0),MATCH('Analitika - 2018'!$N$6,'2018'!$6:$6,0))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'2017'!H54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54" t="str">
        <f>+VLOOKUP($A55,Master!$D$25:$G$223,4,FALSE)</f>
        <v>Surplus / deficit</v>
      </c>
      <c r="C55" s="455"/>
      <c r="D55" s="455"/>
      <c r="E55" s="455"/>
      <c r="F55" s="455"/>
      <c r="G55" s="177">
        <f>+SUMPRODUCT(('2018'!$G55:$R55)*('2018'!$G$5:$R$5&lt;=Master!$B$3)*($A55='2018'!$A$10:$A$65))</f>
        <v>-36266854.559999987</v>
      </c>
      <c r="H55" s="177">
        <f>+SUMPRODUCT(('2018'!$G148:$R148)*('2018'!$G$5:$R$5&lt;=Master!$B$3))</f>
        <v>-114168285.1708062</v>
      </c>
      <c r="I55" s="405">
        <f>+G55-H55</f>
        <v>77901430.610806212</v>
      </c>
      <c r="J55" s="349">
        <f t="shared" si="1"/>
        <v>-0.68233862402556489</v>
      </c>
      <c r="K55" s="177">
        <f>+SUMPRODUCT(('2017'!$G55:$R55)*('2017'!$G$5:$R$5&lt;=Master!$B$3))</f>
        <v>-39312125.349999949</v>
      </c>
      <c r="L55" s="359">
        <f t="shared" si="7"/>
        <v>3045270.7899999619</v>
      </c>
      <c r="M55" s="357">
        <f t="shared" si="2"/>
        <v>-7.7463906183845244E-2</v>
      </c>
      <c r="N55" s="177">
        <f>+INDEX('2018'!$1:$1048576,MATCH('Analitika - 2018'!$A55,'2018'!$A:$A,0),MATCH('Analitika - 2018'!$N$6,'2018'!$6:$6,0))</f>
        <v>-11710595.859999985</v>
      </c>
      <c r="O55" s="177">
        <f>+INDEX('2018'!$1:$1048576,MATCH(CONCATENATE('Analitika - 2018'!$A55,"p"),'2018'!$A:$A,0),MATCH('Analitika - 2018'!$O$6,'2018'!$100:$100,0))</f>
        <v>-48923580.645708457</v>
      </c>
      <c r="P55" s="405">
        <f>N55+O55</f>
        <v>-60634176.505708441</v>
      </c>
      <c r="Q55" s="349">
        <f t="shared" si="4"/>
        <v>-0.76063493911443236</v>
      </c>
      <c r="R55" s="177">
        <f>'2017'!H55</f>
        <v>-17782213.969999969</v>
      </c>
      <c r="S55" s="359">
        <f t="shared" si="5"/>
        <v>6071618.1099999845</v>
      </c>
      <c r="T55" s="357">
        <f t="shared" si="6"/>
        <v>-0.3414433163521311</v>
      </c>
    </row>
    <row r="56" spans="1:20" ht="15.75" thickBot="1">
      <c r="A56" s="170">
        <v>1001</v>
      </c>
      <c r="B56" s="456" t="str">
        <f>+VLOOKUP($A56,Master!$D$25:$G$223,4,FALSE)</f>
        <v>Primary balance</v>
      </c>
      <c r="C56" s="457"/>
      <c r="D56" s="457"/>
      <c r="E56" s="457"/>
      <c r="F56" s="457"/>
      <c r="G56" s="177">
        <f>+SUMPRODUCT(('2018'!$G56:$R56)*('2018'!$G$5:$R$5&lt;=Master!$B$3)*($A56='2018'!$A$10:$A$65))</f>
        <v>-31164419.199999988</v>
      </c>
      <c r="H56" s="177">
        <f>+SUMPRODUCT(('2018'!$G149:$R149)*('2018'!$G$5:$R$5&lt;=Master!$B$3))</f>
        <v>-99922835.170806199</v>
      </c>
      <c r="I56" s="232">
        <f t="shared" si="0"/>
        <v>68758415.970806211</v>
      </c>
      <c r="J56" s="233">
        <f t="shared" si="1"/>
        <v>-0.68811514258249251</v>
      </c>
      <c r="K56" s="177">
        <f>+SUMPRODUCT(('2017'!$G56:$R56)*('2017'!$G$5:$R$5&lt;=Master!$B$3))</f>
        <v>-34976756.039999947</v>
      </c>
      <c r="L56" s="232">
        <f t="shared" si="7"/>
        <v>3812336.8399999589</v>
      </c>
      <c r="M56" s="234">
        <f t="shared" si="2"/>
        <v>-0.10899629558670654</v>
      </c>
      <c r="N56" s="177">
        <f>+INDEX('2018'!$1:$1048576,MATCH('Analitika - 2018'!$A56,'2018'!$A:$A,0),MATCH('Analitika - 2018'!$N$6,'2018'!$6:$6,0))</f>
        <v>-10932238.049999984</v>
      </c>
      <c r="O56" s="177">
        <f>+INDEX('2018'!$1:$1048576,MATCH(CONCATENATE('Analitika - 2018'!$A56,"p"),'2018'!$A:$A,0),MATCH('Analitika - 2018'!$O$6,'2018'!$100:$100,0))</f>
        <v>-41800855.645708457</v>
      </c>
      <c r="P56" s="232">
        <f t="shared" si="3"/>
        <v>30868617.595708475</v>
      </c>
      <c r="Q56" s="233">
        <f t="shared" si="4"/>
        <v>-0.73846855809224665</v>
      </c>
      <c r="R56" s="177">
        <f>'2017'!H56</f>
        <v>-16676565.559999969</v>
      </c>
      <c r="S56" s="232">
        <f t="shared" si="5"/>
        <v>5744327.5099999849</v>
      </c>
      <c r="T56" s="234">
        <f t="shared" si="6"/>
        <v>-0.34445506716192198</v>
      </c>
    </row>
    <row r="57" spans="1:20">
      <c r="A57" s="170">
        <v>46</v>
      </c>
      <c r="B57" s="458" t="str">
        <f>+VLOOKUP($A57,Master!$D$25:$G$223,4,FALSE)</f>
        <v>Repayment of Debt</v>
      </c>
      <c r="C57" s="459"/>
      <c r="D57" s="459"/>
      <c r="E57" s="459"/>
      <c r="F57" s="459"/>
      <c r="G57" s="183">
        <f>+SUMPRODUCT(('2018'!$G57:$R57)*('2018'!$G$5:$R$5&lt;=Master!$B$3)*($A57='2018'!$A$10:$A$65))</f>
        <v>30604136.740000002</v>
      </c>
      <c r="H57" s="183">
        <f>+SUMPRODUCT(('2018'!$G150:$R150)*('2018'!$G$5:$R$5&lt;=Master!$B$3))</f>
        <v>9608168.8432838768</v>
      </c>
      <c r="I57" s="220">
        <f t="shared" si="0"/>
        <v>20995967.896716125</v>
      </c>
      <c r="J57" s="221">
        <f t="shared" si="1"/>
        <v>2.1852205388118606</v>
      </c>
      <c r="K57" s="183">
        <f>+SUMPRODUCT(('2017'!$G57:$R57)*('2017'!$G$5:$R$5&lt;=Master!$B$3))</f>
        <v>60664232.590000004</v>
      </c>
      <c r="L57" s="220">
        <f t="shared" si="7"/>
        <v>-30060095.850000001</v>
      </c>
      <c r="M57" s="222">
        <f t="shared" si="2"/>
        <v>-0.4955159666019604</v>
      </c>
      <c r="N57" s="183">
        <f>+INDEX('2018'!$1:$1048576,MATCH('Analitika - 2018'!$A57,'2018'!$A:$A,0),MATCH('Analitika - 2018'!$N$6,'2018'!$6:$6,0))</f>
        <v>4403971.76</v>
      </c>
      <c r="O57" s="183">
        <f>+INDEX('2018'!$1:$1048576,MATCH(CONCATENATE('Analitika - 2018'!$A57,"p"),'2018'!$A:$A,0),MATCH('Analitika - 2018'!$O$6,'2018'!$100:$100,0))</f>
        <v>5612183.5020401878</v>
      </c>
      <c r="P57" s="220">
        <f t="shared" si="3"/>
        <v>-1208211.7420401881</v>
      </c>
      <c r="Q57" s="221">
        <f t="shared" si="4"/>
        <v>-0.21528372007097929</v>
      </c>
      <c r="R57" s="183">
        <f>'2017'!H57</f>
        <v>42352594.400000006</v>
      </c>
      <c r="S57" s="220">
        <f t="shared" si="5"/>
        <v>-37948622.640000008</v>
      </c>
      <c r="T57" s="222">
        <f t="shared" si="6"/>
        <v>-0.89601648205050699</v>
      </c>
    </row>
    <row r="58" spans="1:20">
      <c r="A58" s="170">
        <v>4611</v>
      </c>
      <c r="B58" s="446" t="str">
        <f>+VLOOKUP($A58,Master!$D$25:$G$223,4,FALSE)</f>
        <v>Repayment of Domestic Debt</v>
      </c>
      <c r="C58" s="447"/>
      <c r="D58" s="447"/>
      <c r="E58" s="447"/>
      <c r="F58" s="447"/>
      <c r="G58" s="189">
        <f>+SUMPRODUCT(('2018'!$G58:$R58)*('2018'!$G$5:$R$5&lt;=Master!$B$3)*($A58='2018'!$A$10:$A$65))</f>
        <v>25434119.670000002</v>
      </c>
      <c r="H58" s="189">
        <f>+SUMPRODUCT(('2018'!$G151:$R151)*('2018'!$G$5:$R$5&lt;=Master!$B$3))</f>
        <v>984034.22</v>
      </c>
      <c r="I58" s="238">
        <f t="shared" si="0"/>
        <v>24450085.450000003</v>
      </c>
      <c r="J58" s="239">
        <f t="shared" si="1"/>
        <v>24.84678373278523</v>
      </c>
      <c r="K58" s="189">
        <f>+SUMPRODUCT(('2017'!$G58:$R58)*('2017'!$G$5:$R$5&lt;=Master!$B$3))</f>
        <v>56969316.290000007</v>
      </c>
      <c r="L58" s="238">
        <f t="shared" si="7"/>
        <v>-31535196.620000005</v>
      </c>
      <c r="M58" s="240">
        <f t="shared" si="2"/>
        <v>-0.55354704380637743</v>
      </c>
      <c r="N58" s="189">
        <f>+INDEX('2018'!$1:$1048576,MATCH('Analitika - 2018'!$A58,'2018'!$A:$A,0),MATCH('Analitika - 2018'!$N$6,'2018'!$6:$6,0))</f>
        <v>867373.51</v>
      </c>
      <c r="O58" s="189">
        <f>+INDEX('2018'!$1:$1048576,MATCH(CONCATENATE('Analitika - 2018'!$A58,"p"),'2018'!$A:$A,0),MATCH('Analitika - 2018'!$O$6,'2018'!$100:$100,0))</f>
        <v>867332.36</v>
      </c>
      <c r="P58" s="238">
        <f t="shared" si="3"/>
        <v>41.150000000023283</v>
      </c>
      <c r="Q58" s="239">
        <f t="shared" si="4"/>
        <v>4.7444326878309795E-5</v>
      </c>
      <c r="R58" s="189">
        <f>'2017'!H58</f>
        <v>40459986.270000003</v>
      </c>
      <c r="S58" s="238">
        <f t="shared" si="5"/>
        <v>-39592612.760000005</v>
      </c>
      <c r="T58" s="240">
        <f t="shared" si="6"/>
        <v>-0.97856218970980879</v>
      </c>
    </row>
    <row r="59" spans="1:20">
      <c r="A59" s="170">
        <v>4612</v>
      </c>
      <c r="B59" s="430" t="str">
        <f>+VLOOKUP($A59,Master!$D$25:$G$223,4,FALSE)</f>
        <v>Repayment of Foreign Debt</v>
      </c>
      <c r="C59" s="431"/>
      <c r="D59" s="431"/>
      <c r="E59" s="431"/>
      <c r="F59" s="431"/>
      <c r="G59" s="189">
        <f>+SUMPRODUCT(('2018'!$G59:$R59)*('2018'!$G$5:$R$5&lt;=Master!$B$3)*($A59='2018'!$A$10:$A$65))</f>
        <v>5170017.07</v>
      </c>
      <c r="H59" s="189">
        <f>+SUMPRODUCT(('2018'!$G152:$R152)*('2018'!$G$5:$R$5&lt;=Master!$B$3))</f>
        <v>4934218.7899505431</v>
      </c>
      <c r="I59" s="238">
        <f t="shared" si="0"/>
        <v>235798.28004945721</v>
      </c>
      <c r="J59" s="239">
        <f t="shared" si="1"/>
        <v>4.7788371389145601E-2</v>
      </c>
      <c r="K59" s="189">
        <f>+SUMPRODUCT(('2017'!$G59:$R59)*('2017'!$G$5:$R$5&lt;=Master!$B$3))</f>
        <v>3694916.3</v>
      </c>
      <c r="L59" s="238">
        <f t="shared" si="7"/>
        <v>1475100.7700000005</v>
      </c>
      <c r="M59" s="240">
        <f t="shared" si="2"/>
        <v>0.39922440732960607</v>
      </c>
      <c r="N59" s="189">
        <f>+INDEX('2018'!$1:$1048576,MATCH('Analitika - 2018'!$A59,'2018'!$A:$A,0),MATCH('Analitika - 2018'!$N$6,'2018'!$6:$6,0))</f>
        <v>3536598.25</v>
      </c>
      <c r="O59" s="189">
        <f>+INDEX('2018'!$1:$1048576,MATCH(CONCATENATE('Analitika - 2018'!$A59,"p"),'2018'!$A:$A,0),MATCH('Analitika - 2018'!$O$6,'2018'!$100:$100,0))</f>
        <v>2862393.2253735214</v>
      </c>
      <c r="P59" s="238">
        <f t="shared" si="3"/>
        <v>674205.02462647855</v>
      </c>
      <c r="Q59" s="239">
        <f t="shared" si="4"/>
        <v>0.2355389254872553</v>
      </c>
      <c r="R59" s="189">
        <f>'2017'!H59</f>
        <v>1892608.13</v>
      </c>
      <c r="S59" s="238">
        <f t="shared" si="5"/>
        <v>1643990.12</v>
      </c>
      <c r="T59" s="240">
        <f t="shared" si="6"/>
        <v>0.8686373549499653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+SUMPRODUCT(('2018'!$G153:$R153)*('2018'!$G$5:$R$5&lt;=Master!$B$3))</f>
        <v>3689915.8333333335</v>
      </c>
      <c r="I60" s="238">
        <f t="shared" si="0"/>
        <v>-3689915.8333333335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'2018'!G153</f>
        <v>1807457.9166666667</v>
      </c>
      <c r="P60" s="238">
        <f t="shared" si="3"/>
        <v>-1807457.9166666667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50" t="str">
        <f>+VLOOKUP($A61,Master!$D$25:$G$223,4,FALSE)</f>
        <v>Financing needs</v>
      </c>
      <c r="C61" s="451"/>
      <c r="D61" s="451"/>
      <c r="E61" s="451"/>
      <c r="F61" s="451"/>
      <c r="G61" s="394">
        <f>+SUMPRODUCT(('2018'!$G60:$R60)*('2018'!$G$5:$R$5&lt;=Master!$B$3)*($A61='2018'!$A$10:$A$65))</f>
        <v>-66870991.29999999</v>
      </c>
      <c r="H61" s="404">
        <f>+SUMPRODUCT(('2018'!$G154:$R154)*('2018'!$G$5:$R$5&lt;=Master!$B$3))</f>
        <v>-123776454.01409006</v>
      </c>
      <c r="I61" s="406">
        <f t="shared" si="0"/>
        <v>56905462.714090072</v>
      </c>
      <c r="J61" s="407">
        <f t="shared" si="1"/>
        <v>-0.45974384358766851</v>
      </c>
      <c r="K61" s="394">
        <f>+SUMPRODUCT(('2017'!$G60:$R60)*('2017'!$G$5:$R$5&lt;=Master!$B$3))</f>
        <v>-99976357.939999953</v>
      </c>
      <c r="L61" s="406">
        <f t="shared" si="7"/>
        <v>33105366.639999963</v>
      </c>
      <c r="M61" s="409">
        <f t="shared" si="2"/>
        <v>-0.33113195281496344</v>
      </c>
      <c r="N61" s="394">
        <f>+INDEX('2018'!$1:$1048576,MATCH('Analitika - 2018'!$A61,'2018'!$A:$A,0),MATCH('Analitika - 2018'!$N$6,'2018'!$6:$6,0))</f>
        <v>-16114567.619999984</v>
      </c>
      <c r="O61" s="404">
        <f>+INDEX('2018'!$1:$1048576,MATCH(CONCATENATE('Analitika - 2018'!$A61,"p"),'2018'!$A:$A,0),MATCH('Analitika - 2018'!$O$6,'2018'!$100:$100,0))</f>
        <v>-54535764.147748642</v>
      </c>
      <c r="P61" s="406">
        <f t="shared" si="3"/>
        <v>38421196.527748659</v>
      </c>
      <c r="Q61" s="407">
        <f t="shared" si="4"/>
        <v>-0.70451376501588392</v>
      </c>
      <c r="R61" s="394">
        <f>'2017'!H60</f>
        <v>-60134808.369999975</v>
      </c>
      <c r="S61" s="406">
        <f t="shared" si="5"/>
        <v>44020240.749999993</v>
      </c>
      <c r="T61" s="409">
        <f t="shared" si="6"/>
        <v>-0.73202595872843568</v>
      </c>
    </row>
    <row r="62" spans="1:20" ht="15.75" thickBot="1">
      <c r="A62" s="170">
        <v>1003</v>
      </c>
      <c r="B62" s="452" t="str">
        <f>+VLOOKUP($A62,Master!$D$25:$G$223,4,FALSE)</f>
        <v>Financing</v>
      </c>
      <c r="C62" s="453"/>
      <c r="D62" s="453"/>
      <c r="E62" s="453"/>
      <c r="F62" s="453"/>
      <c r="G62" s="177">
        <f>+SUMPRODUCT(('2018'!$G61:$R61)*('2018'!$G$5:$R$5&lt;=Master!$B$3)*($A62='2018'!$A$10:$A$65))</f>
        <v>66870991.29999999</v>
      </c>
      <c r="H62" s="177">
        <f>+SUMPRODUCT(('2018'!$G155:$R155)*('2018'!$G$5:$R$5&lt;=Master!$B$3))</f>
        <v>123776454.01409006</v>
      </c>
      <c r="I62" s="405">
        <f t="shared" si="0"/>
        <v>-56905462.714090072</v>
      </c>
      <c r="J62" s="408">
        <f t="shared" si="1"/>
        <v>-0.45974384358766851</v>
      </c>
      <c r="K62" s="177">
        <f>+SUMPRODUCT(('2017'!$G61:$R61)*('2017'!$G$5:$R$5&lt;=Master!$B$3))</f>
        <v>99976357.939999953</v>
      </c>
      <c r="L62" s="405">
        <f t="shared" si="7"/>
        <v>-33105366.639999963</v>
      </c>
      <c r="M62" s="410">
        <f t="shared" si="2"/>
        <v>-0.33113195281496344</v>
      </c>
      <c r="N62" s="177">
        <f>+INDEX('2018'!$1:$1048576,MATCH('Analitika - 2018'!$A62,'2018'!$A:$A,0),MATCH('Analitika - 2018'!$N$6,'2018'!$6:$6,0))</f>
        <v>16114567.619999982</v>
      </c>
      <c r="O62" s="177">
        <f>+INDEX('2018'!$1:$1048576,MATCH(CONCATENATE('Analitika - 2018'!$A62,"p"),'2018'!$A:$A,0),MATCH('Analitika - 2018'!$O$6,'2018'!$100:$100,0))</f>
        <v>54535764.147748642</v>
      </c>
      <c r="P62" s="405">
        <f t="shared" si="3"/>
        <v>-38421196.527748659</v>
      </c>
      <c r="Q62" s="408">
        <f t="shared" si="4"/>
        <v>-0.70451376501588403</v>
      </c>
      <c r="R62" s="177">
        <f>'2017'!H61</f>
        <v>60134808.369999975</v>
      </c>
      <c r="S62" s="405">
        <f t="shared" si="5"/>
        <v>-44020240.749999993</v>
      </c>
      <c r="T62" s="410">
        <f t="shared" si="6"/>
        <v>-0.73202595872843568</v>
      </c>
    </row>
    <row r="63" spans="1:20">
      <c r="A63" s="170">
        <v>7511</v>
      </c>
      <c r="B63" s="446" t="str">
        <f>+VLOOKUP($A63,Master!$D$25:$G$223,4,FALSE)</f>
        <v>Domestic Loans and Borrowings</v>
      </c>
      <c r="C63" s="447"/>
      <c r="D63" s="447"/>
      <c r="E63" s="447"/>
      <c r="F63" s="447"/>
      <c r="G63" s="189">
        <f>+SUMPRODUCT(('2018'!$G62:$R62)*('2018'!$G$5:$R$5&lt;=Master!$B$3)*($A63='2018'!$A$10:$A$65))</f>
        <v>98893385.379999995</v>
      </c>
      <c r="H63" s="189">
        <f>+SUMPRODUCT(('2018'!$G156:$R156)*('2018'!$G$5:$R$5&lt;=Master!$B$3))</f>
        <v>0</v>
      </c>
      <c r="I63" s="238">
        <f t="shared" si="0"/>
        <v>98893385.379999995</v>
      </c>
      <c r="J63" s="239" t="str">
        <f t="shared" si="1"/>
        <v>…</v>
      </c>
      <c r="K63" s="189">
        <f>+SUMPRODUCT(('2017'!$G62:$R62)*('2017'!$G$5:$R$5&lt;=Master!$B$3))</f>
        <v>72040000</v>
      </c>
      <c r="L63" s="238">
        <f t="shared" si="7"/>
        <v>26853385.379999995</v>
      </c>
      <c r="M63" s="240">
        <f t="shared" si="2"/>
        <v>0.37275659883398116</v>
      </c>
      <c r="N63" s="189">
        <f>+INDEX('2018'!$1:$1048576,MATCH('Analitika - 2018'!$A63,'2018'!$A:$A,0),MATCH('Analitika - 2018'!$N$6,'2018'!$6:$6,0))</f>
        <v>74357443.420000002</v>
      </c>
      <c r="O63" s="189">
        <f>+INDEX('2018'!$1:$1048576,MATCH(CONCATENATE('Analitika - 2018'!$A63,"p"),'2018'!$A:$A,0),MATCH('Analitika - 2018'!$O$6,'2018'!$100:$100,0))</f>
        <v>0</v>
      </c>
      <c r="P63" s="238">
        <f t="shared" si="3"/>
        <v>74357443.420000002</v>
      </c>
      <c r="Q63" s="239" t="str">
        <f t="shared" si="4"/>
        <v>…</v>
      </c>
      <c r="R63" s="189">
        <f>'2017'!H62</f>
        <v>55339318.890000001</v>
      </c>
      <c r="S63" s="238">
        <f t="shared" si="5"/>
        <v>19018124.530000001</v>
      </c>
      <c r="T63" s="240">
        <f t="shared" si="6"/>
        <v>0.34366387067038229</v>
      </c>
    </row>
    <row r="64" spans="1:20">
      <c r="A64" s="170">
        <v>7512</v>
      </c>
      <c r="B64" s="430" t="str">
        <f>+VLOOKUP($A64,Master!$D$25:$G$223,4,FALSE)</f>
        <v>Foreign Loans and Borrowings</v>
      </c>
      <c r="C64" s="431"/>
      <c r="D64" s="431"/>
      <c r="E64" s="431"/>
      <c r="F64" s="431"/>
      <c r="G64" s="189">
        <f>+SUMPRODUCT(('2018'!$G63:$R63)*('2018'!$G$5:$R$5&lt;=Master!$B$3)*($A64='2018'!$A$10:$A$65))</f>
        <v>411401.61</v>
      </c>
      <c r="H64" s="189">
        <f>+SUMPRODUCT(('2018'!$G157:$R157)*('2018'!$G$5:$R$5&lt;=Master!$B$3))</f>
        <v>49316666.659999996</v>
      </c>
      <c r="I64" s="238">
        <f t="shared" si="0"/>
        <v>-48905265.049999997</v>
      </c>
      <c r="J64" s="239">
        <f t="shared" si="1"/>
        <v>-0.99165795991776384</v>
      </c>
      <c r="K64" s="189">
        <f>+SUMPRODUCT(('2017'!$G63:$R63)*('2017'!$G$5:$R$5&lt;=Master!$B$3))</f>
        <v>357139.46</v>
      </c>
      <c r="L64" s="238">
        <f t="shared" si="7"/>
        <v>54262.149999999965</v>
      </c>
      <c r="M64" s="240">
        <f t="shared" si="2"/>
        <v>0.151935465210145</v>
      </c>
      <c r="N64" s="189">
        <f>+INDEX('2018'!$1:$1048576,MATCH('Analitika - 2018'!$A64,'2018'!$A:$A,0),MATCH('Analitika - 2018'!$N$6,'2018'!$6:$6,0))</f>
        <v>191078.77</v>
      </c>
      <c r="O64" s="189">
        <f>+INDEX('2018'!$1:$1048576,MATCH(CONCATENATE('Analitika - 2018'!$A64,"p"),'2018'!$A:$A,0),MATCH('Analitika - 2018'!$O$6,'2018'!$100:$100,0))</f>
        <v>24658333.329999998</v>
      </c>
      <c r="P64" s="238">
        <f t="shared" si="3"/>
        <v>-24467254.559999999</v>
      </c>
      <c r="Q64" s="239">
        <f t="shared" si="4"/>
        <v>-0.9922509454534979</v>
      </c>
      <c r="R64" s="189">
        <f>'2017'!H63</f>
        <v>322585.33</v>
      </c>
      <c r="S64" s="238">
        <f t="shared" si="5"/>
        <v>-131506.56000000003</v>
      </c>
      <c r="T64" s="240">
        <f t="shared" si="6"/>
        <v>-0.4076644154896939</v>
      </c>
    </row>
    <row r="65" spans="1:20">
      <c r="A65" s="170">
        <v>72</v>
      </c>
      <c r="B65" s="430" t="str">
        <f>+VLOOKUP($A65,Master!$D$25:$G$223,4,FALSE)</f>
        <v>Revenues from Selling Assets</v>
      </c>
      <c r="C65" s="431"/>
      <c r="D65" s="431"/>
      <c r="E65" s="431"/>
      <c r="F65" s="431"/>
      <c r="G65" s="189">
        <f>+SUMPRODUCT(('2018'!$G64:$R64)*('2018'!$G$5:$R$5&lt;=Master!$B$3)*($A65='2018'!$A$10:$A$65))</f>
        <v>409718.41</v>
      </c>
      <c r="H65" s="189">
        <f>+SUMPRODUCT(('2018'!$G158:$R158)*('2018'!$G$5:$R$5&lt;=Master!$B$3))</f>
        <v>0</v>
      </c>
      <c r="I65" s="238">
        <f t="shared" si="0"/>
        <v>409718.41</v>
      </c>
      <c r="J65" s="239" t="str">
        <f t="shared" si="1"/>
        <v>…</v>
      </c>
      <c r="K65" s="189">
        <f>+SUMPRODUCT(('2017'!$G64:$R64)*('2017'!$G$5:$R$5&lt;=Master!$B$3))</f>
        <v>91783.49</v>
      </c>
      <c r="L65" s="238">
        <f t="shared" si="7"/>
        <v>317934.92</v>
      </c>
      <c r="M65" s="240">
        <f t="shared" si="2"/>
        <v>3.463966340787433</v>
      </c>
      <c r="N65" s="189">
        <f>+INDEX('2018'!$1:$1048576,MATCH('Analitika - 2018'!$A65,'2018'!$A:$A,0),MATCH('Analitika - 2018'!$N$6,'2018'!$6:$6,0))</f>
        <v>273046.61</v>
      </c>
      <c r="O65" s="189">
        <f>+INDEX('2018'!$1:$1048576,MATCH(CONCATENATE('Analitika - 2018'!$A65,"p"),'2018'!$A:$A,0),MATCH('Analitika - 2018'!$O$6,'2018'!$100:$100,0))</f>
        <v>0</v>
      </c>
      <c r="P65" s="238">
        <f t="shared" si="3"/>
        <v>273046.61</v>
      </c>
      <c r="Q65" s="239" t="str">
        <f t="shared" si="4"/>
        <v>…</v>
      </c>
      <c r="R65" s="189">
        <f>'2017'!H64</f>
        <v>70916.160000000003</v>
      </c>
      <c r="S65" s="238">
        <f t="shared" si="5"/>
        <v>202130.44999999998</v>
      </c>
      <c r="T65" s="240">
        <f t="shared" si="6"/>
        <v>2.8502734778645653</v>
      </c>
    </row>
    <row r="66" spans="1:20" ht="15.75" thickBot="1">
      <c r="A66" s="170">
        <v>1004</v>
      </c>
      <c r="B66" s="249" t="str">
        <f>+VLOOKUP($A66,Master!$D$25:$G$223,4,FALSE)</f>
        <v>Increase / decrease of deposits</v>
      </c>
      <c r="C66" s="250"/>
      <c r="D66" s="250"/>
      <c r="E66" s="250"/>
      <c r="F66" s="250"/>
      <c r="G66" s="395">
        <f>+SUMPRODUCT(('2018'!$G65:$R65)*('2018'!$G$5:$R$5&lt;=Master!$B$3)*($A66='2018'!$A$10:$A$65))</f>
        <v>-32843514.100000009</v>
      </c>
      <c r="H66" s="399">
        <f>+SUMPRODUCT(('2018'!$G159:$R159)*('2018'!$G$5:$R$5&lt;=Master!$B$3))</f>
        <v>74459787.354090065</v>
      </c>
      <c r="I66" s="252">
        <f t="shared" si="0"/>
        <v>-107303301.45409007</v>
      </c>
      <c r="J66" s="253" t="str">
        <f>+IF(ISNUMBER(G65/H65-1),G65/H65-1,"…")</f>
        <v>…</v>
      </c>
      <c r="K66" s="395">
        <f>+SUMPRODUCT(('2017'!$G65:$R65)*('2017'!$G$5:$R$5&lt;=Master!$B$3))</f>
        <v>27487434.989999957</v>
      </c>
      <c r="L66" s="252">
        <f t="shared" si="7"/>
        <v>-60330949.089999966</v>
      </c>
      <c r="M66" s="254">
        <f t="shared" si="2"/>
        <v>-2.1948555444314328</v>
      </c>
      <c r="N66" s="395">
        <f>+INDEX('2018'!$1:$1048576,MATCH('Analitika - 2018'!$A66,'2018'!$A:$A,0),MATCH('Analitika - 2018'!$N$6,'2018'!$6:$6,0))</f>
        <v>-58707001.180000015</v>
      </c>
      <c r="O66" s="399">
        <f>+INDEX('2018'!$1:$1048576,MATCH(CONCATENATE('Analitika - 2018'!$A66,"p"),'2018'!$A:$A,0),MATCH('Analitika - 2018'!$O$6,'2018'!$100:$100,0))</f>
        <v>29877430.817748643</v>
      </c>
      <c r="P66" s="252">
        <f t="shared" si="3"/>
        <v>-88584431.997748658</v>
      </c>
      <c r="Q66" s="253">
        <f t="shared" si="4"/>
        <v>-2.9649280267139035</v>
      </c>
      <c r="R66" s="395">
        <f>'2017'!H65</f>
        <v>4401987.9899999797</v>
      </c>
      <c r="S66" s="252">
        <f t="shared" si="5"/>
        <v>-63108989.169999994</v>
      </c>
      <c r="T66" s="254">
        <f t="shared" si="6"/>
        <v>-14.336474636769802</v>
      </c>
    </row>
    <row r="68" spans="1:20">
      <c r="H68" s="396"/>
    </row>
    <row r="69" spans="1:20">
      <c r="H69" s="365"/>
    </row>
  </sheetData>
  <mergeCells count="62">
    <mergeCell ref="B64:F64"/>
    <mergeCell ref="B65:F65"/>
    <mergeCell ref="B57:F57"/>
    <mergeCell ref="B58:F58"/>
    <mergeCell ref="B59:F59"/>
    <mergeCell ref="B61:F61"/>
    <mergeCell ref="B62:F62"/>
    <mergeCell ref="B63:F6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D1" zoomScaleNormal="100" workbookViewId="0">
      <pane ySplit="1" topLeftCell="A107" activePane="bottomLeft" state="frozen"/>
      <selection pane="bottomLeft" activeCell="J140" sqref="J140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18" width="10.7109375" style="304" customWidth="1"/>
    <col min="19" max="19" width="14.5703125" style="304" customWidth="1"/>
    <col min="20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761</v>
      </c>
      <c r="H6" s="260" t="s">
        <v>762</v>
      </c>
      <c r="I6" s="260" t="s">
        <v>763</v>
      </c>
      <c r="J6" s="260" t="s">
        <v>764</v>
      </c>
      <c r="K6" s="260" t="s">
        <v>765</v>
      </c>
      <c r="L6" s="260" t="s">
        <v>766</v>
      </c>
      <c r="M6" s="260" t="s">
        <v>767</v>
      </c>
      <c r="N6" s="260" t="s">
        <v>768</v>
      </c>
      <c r="O6" s="260" t="s">
        <v>769</v>
      </c>
      <c r="P6" s="260" t="s">
        <v>770</v>
      </c>
      <c r="Q6" s="260" t="s">
        <v>771</v>
      </c>
      <c r="R6" s="260" t="s">
        <v>772</v>
      </c>
      <c r="S6" s="259"/>
      <c r="T6" s="259"/>
    </row>
    <row r="7" spans="1:20" ht="15" customHeight="1" thickBot="1">
      <c r="A7" s="170"/>
      <c r="B7" s="525" t="str">
        <f>+Master!G249</f>
        <v>Budget Execution</v>
      </c>
      <c r="C7" s="433"/>
      <c r="D7" s="433"/>
      <c r="E7" s="433"/>
      <c r="F7" s="433"/>
      <c r="G7" s="441">
        <v>2018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5"/>
      <c r="S7" s="261" t="str">
        <f>+Master!G246</f>
        <v>GDP</v>
      </c>
      <c r="T7" s="262">
        <v>4397700000</v>
      </c>
    </row>
    <row r="8" spans="1:20" ht="16.5" customHeight="1">
      <c r="A8" s="170"/>
      <c r="B8" s="434"/>
      <c r="C8" s="435"/>
      <c r="D8" s="435"/>
      <c r="E8" s="435"/>
      <c r="F8" s="436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41" t="str">
        <f>+Master!G243</f>
        <v>Jan - Feb</v>
      </c>
      <c r="T8" s="445"/>
    </row>
    <row r="9" spans="1:20" ht="13.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f t="shared" ref="G10:R10" si="1">+G11+G19+SUM(G24:G28)</f>
        <v>81544844.829999998</v>
      </c>
      <c r="H10" s="177">
        <f t="shared" si="1"/>
        <v>107038690.82000001</v>
      </c>
      <c r="I10" s="177">
        <f t="shared" si="1"/>
        <v>0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188583535.65000001</v>
      </c>
      <c r="T10" s="266">
        <f>+S10/$T$7</f>
        <v>4.2882310218978106E-2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f t="shared" ref="G11:R11" si="2">+SUM(G12:G18)</f>
        <v>60295851.510000005</v>
      </c>
      <c r="H11" s="183">
        <f t="shared" si="2"/>
        <v>64797597.330000006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125093448.84</v>
      </c>
      <c r="T11" s="269">
        <f t="shared" ref="T11:T65" si="4">+S11/$T$7</f>
        <v>2.8445198362780547E-2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f>+INDEX(DataEx!$1:$1048576,MATCH('2018'!$A12,DataEx!$D:$D,0),MATCH('2018'!G$6,DataEx!$7:$7,0))</f>
        <v>3496624.83</v>
      </c>
      <c r="H12" s="189">
        <f>+INDEX(DataEx!$1:$1048576,MATCH('2018'!$A12,DataEx!$D:$D,0),MATCH('2018'!H$6,DataEx!$7:$7,0))</f>
        <v>8897390.9499999993</v>
      </c>
      <c r="I12" s="189">
        <f>+INDEX(DataEx!$1:$1048576,MATCH('2018'!$A12,DataEx!$D:$D,0),MATCH('2018'!I$6,DataEx!$7:$7,0))</f>
        <v>0</v>
      </c>
      <c r="J12" s="189">
        <f>+INDEX(DataEx!$1:$1048576,MATCH('2018'!$A12,DataEx!$D:$D,0),MATCH('2018'!J$6,DataEx!$7:$7,0))</f>
        <v>0</v>
      </c>
      <c r="K12" s="189">
        <f>+INDEX(DataEx!$1:$1048576,MATCH('2018'!$A12,DataEx!$D:$D,0),MATCH('2018'!K$6,DataEx!$7:$7,0))</f>
        <v>0</v>
      </c>
      <c r="L12" s="189">
        <f>+INDEX(DataEx!$1:$1048576,MATCH('2018'!$A12,DataEx!$D:$D,0),MATCH('2018'!L$6,DataEx!$7:$7,0))</f>
        <v>0</v>
      </c>
      <c r="M12" s="189">
        <f>+INDEX(DataEx!$1:$1048576,MATCH('2018'!$A12,DataEx!$D:$D,0),MATCH('2018'!M$6,DataEx!$7:$7,0))</f>
        <v>0</v>
      </c>
      <c r="N12" s="189">
        <f>+INDEX(DataEx!$1:$1048576,MATCH('2018'!$A12,DataEx!$D:$D,0),MATCH('2018'!N$6,DataEx!$7:$7,0))</f>
        <v>0</v>
      </c>
      <c r="O12" s="189">
        <f>+INDEX(DataEx!$1:$1048576,MATCH('2018'!$A12,DataEx!$D:$D,0),MATCH('2018'!O$6,DataEx!$7:$7,0))</f>
        <v>0</v>
      </c>
      <c r="P12" s="189">
        <f>+INDEX(DataEx!$1:$1048576,MATCH('2018'!$A12,DataEx!$D:$D,0),MATCH('2018'!P$6,DataEx!$7:$7,0))</f>
        <v>0</v>
      </c>
      <c r="Q12" s="189">
        <f>+INDEX(DataEx!$1:$1048576,MATCH('2018'!$A12,DataEx!$D:$D,0),MATCH('2018'!Q$6,DataEx!$7:$7,0))</f>
        <v>0</v>
      </c>
      <c r="R12" s="189">
        <f>+INDEX(DataEx!$1:$1048576,MATCH('2018'!$A12,DataEx!$D:$D,0),MATCH('2018'!R$6,DataEx!$7:$7,0))</f>
        <v>0</v>
      </c>
      <c r="S12" s="270">
        <f t="shared" si="3"/>
        <v>12394015.779999999</v>
      </c>
      <c r="T12" s="271">
        <f t="shared" si="4"/>
        <v>2.8182949678240898E-3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f>+INDEX(DataEx!$1:$1048576,MATCH('2018'!$A13,DataEx!$D:$D,0),MATCH('2018'!G$6,DataEx!$7:$7,0))</f>
        <v>475602.8</v>
      </c>
      <c r="H13" s="189">
        <f>+INDEX(DataEx!$1:$1048576,MATCH('2018'!$A13,DataEx!$D:$D,0),MATCH('2018'!H$6,DataEx!$7:$7,0))</f>
        <v>1641570.62</v>
      </c>
      <c r="I13" s="189">
        <f>+INDEX(DataEx!$1:$1048576,MATCH('2018'!$A13,DataEx!$D:$D,0),MATCH('2018'!I$6,DataEx!$7:$7,0))</f>
        <v>0</v>
      </c>
      <c r="J13" s="189">
        <f>+INDEX(DataEx!$1:$1048576,MATCH('2018'!$A13,DataEx!$D:$D,0),MATCH('2018'!J$6,DataEx!$7:$7,0))</f>
        <v>0</v>
      </c>
      <c r="K13" s="189">
        <f>+INDEX(DataEx!$1:$1048576,MATCH('2018'!$A13,DataEx!$D:$D,0),MATCH('2018'!K$6,DataEx!$7:$7,0))</f>
        <v>0</v>
      </c>
      <c r="L13" s="189">
        <f>+INDEX(DataEx!$1:$1048576,MATCH('2018'!$A13,DataEx!$D:$D,0),MATCH('2018'!L$6,DataEx!$7:$7,0))</f>
        <v>0</v>
      </c>
      <c r="M13" s="189">
        <f>+INDEX(DataEx!$1:$1048576,MATCH('2018'!$A13,DataEx!$D:$D,0),MATCH('2018'!M$6,DataEx!$7:$7,0))</f>
        <v>0</v>
      </c>
      <c r="N13" s="189">
        <f>+INDEX(DataEx!$1:$1048576,MATCH('2018'!$A13,DataEx!$D:$D,0),MATCH('2018'!N$6,DataEx!$7:$7,0))</f>
        <v>0</v>
      </c>
      <c r="O13" s="189">
        <f>+INDEX(DataEx!$1:$1048576,MATCH('2018'!$A13,DataEx!$D:$D,0),MATCH('2018'!O$6,DataEx!$7:$7,0))</f>
        <v>0</v>
      </c>
      <c r="P13" s="189">
        <f>+INDEX(DataEx!$1:$1048576,MATCH('2018'!$A13,DataEx!$D:$D,0),MATCH('2018'!P$6,DataEx!$7:$7,0))</f>
        <v>0</v>
      </c>
      <c r="Q13" s="189">
        <f>+INDEX(DataEx!$1:$1048576,MATCH('2018'!$A13,DataEx!$D:$D,0),MATCH('2018'!Q$6,DataEx!$7:$7,0))</f>
        <v>0</v>
      </c>
      <c r="R13" s="189">
        <f>+INDEX(DataEx!$1:$1048576,MATCH('2018'!$A13,DataEx!$D:$D,0),MATCH('2018'!R$6,DataEx!$7:$7,0))</f>
        <v>0</v>
      </c>
      <c r="S13" s="270">
        <f t="shared" si="3"/>
        <v>2117173.42</v>
      </c>
      <c r="T13" s="271">
        <f t="shared" si="4"/>
        <v>4.8142743252154531E-4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f>+INDEX(DataEx!$1:$1048576,MATCH('2018'!$A14,DataEx!$D:$D,0),MATCH('2018'!G$6,DataEx!$7:$7,0))</f>
        <v>93380.49</v>
      </c>
      <c r="H14" s="189">
        <f>+INDEX(DataEx!$1:$1048576,MATCH('2018'!$A14,DataEx!$D:$D,0),MATCH('2018'!H$6,DataEx!$7:$7,0))</f>
        <v>116565.53</v>
      </c>
      <c r="I14" s="189">
        <f>+INDEX(DataEx!$1:$1048576,MATCH('2018'!$A14,DataEx!$D:$D,0),MATCH('2018'!I$6,DataEx!$7:$7,0))</f>
        <v>0</v>
      </c>
      <c r="J14" s="189">
        <f>+INDEX(DataEx!$1:$1048576,MATCH('2018'!$A14,DataEx!$D:$D,0),MATCH('2018'!J$6,DataEx!$7:$7,0))</f>
        <v>0</v>
      </c>
      <c r="K14" s="189">
        <f>+INDEX(DataEx!$1:$1048576,MATCH('2018'!$A14,DataEx!$D:$D,0),MATCH('2018'!K$6,DataEx!$7:$7,0))</f>
        <v>0</v>
      </c>
      <c r="L14" s="189">
        <f>+INDEX(DataEx!$1:$1048576,MATCH('2018'!$A14,DataEx!$D:$D,0),MATCH('2018'!L$6,DataEx!$7:$7,0))</f>
        <v>0</v>
      </c>
      <c r="M14" s="189">
        <f>+INDEX(DataEx!$1:$1048576,MATCH('2018'!$A14,DataEx!$D:$D,0),MATCH('2018'!M$6,DataEx!$7:$7,0))</f>
        <v>0</v>
      </c>
      <c r="N14" s="189">
        <f>+INDEX(DataEx!$1:$1048576,MATCH('2018'!$A14,DataEx!$D:$D,0),MATCH('2018'!N$6,DataEx!$7:$7,0))</f>
        <v>0</v>
      </c>
      <c r="O14" s="189">
        <f>+INDEX(DataEx!$1:$1048576,MATCH('2018'!$A14,DataEx!$D:$D,0),MATCH('2018'!O$6,DataEx!$7:$7,0))</f>
        <v>0</v>
      </c>
      <c r="P14" s="189">
        <f>+INDEX(DataEx!$1:$1048576,MATCH('2018'!$A14,DataEx!$D:$D,0),MATCH('2018'!P$6,DataEx!$7:$7,0))</f>
        <v>0</v>
      </c>
      <c r="Q14" s="189">
        <f>+INDEX(DataEx!$1:$1048576,MATCH('2018'!$A14,DataEx!$D:$D,0),MATCH('2018'!Q$6,DataEx!$7:$7,0))</f>
        <v>0</v>
      </c>
      <c r="R14" s="189">
        <f>+INDEX(DataEx!$1:$1048576,MATCH('2018'!$A14,DataEx!$D:$D,0),MATCH('2018'!R$6,DataEx!$7:$7,0))</f>
        <v>0</v>
      </c>
      <c r="S14" s="270">
        <f t="shared" si="3"/>
        <v>209946.02000000002</v>
      </c>
      <c r="T14" s="271">
        <f t="shared" si="4"/>
        <v>4.7739959524296794E-5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f>+INDEX(DataEx!$1:$1048576,MATCH('2018'!$A15,DataEx!$D:$D,0),MATCH('2018'!G$6,DataEx!$7:$7,0))</f>
        <v>40926868.810000002</v>
      </c>
      <c r="H15" s="189">
        <f>+INDEX(DataEx!$1:$1048576,MATCH('2018'!$A15,DataEx!$D:$D,0),MATCH('2018'!H$6,DataEx!$7:$7,0))</f>
        <v>38270122.18</v>
      </c>
      <c r="I15" s="189">
        <f>+INDEX(DataEx!$1:$1048576,MATCH('2018'!$A15,DataEx!$D:$D,0),MATCH('2018'!I$6,DataEx!$7:$7,0))</f>
        <v>0</v>
      </c>
      <c r="J15" s="189">
        <f>+INDEX(DataEx!$1:$1048576,MATCH('2018'!$A15,DataEx!$D:$D,0),MATCH('2018'!J$6,DataEx!$7:$7,0))</f>
        <v>0</v>
      </c>
      <c r="K15" s="189">
        <f>+INDEX(DataEx!$1:$1048576,MATCH('2018'!$A15,DataEx!$D:$D,0),MATCH('2018'!K$6,DataEx!$7:$7,0))</f>
        <v>0</v>
      </c>
      <c r="L15" s="189">
        <f>+INDEX(DataEx!$1:$1048576,MATCH('2018'!$A15,DataEx!$D:$D,0),MATCH('2018'!L$6,DataEx!$7:$7,0))</f>
        <v>0</v>
      </c>
      <c r="M15" s="189">
        <f>+INDEX(DataEx!$1:$1048576,MATCH('2018'!$A15,DataEx!$D:$D,0),MATCH('2018'!M$6,DataEx!$7:$7,0))</f>
        <v>0</v>
      </c>
      <c r="N15" s="189">
        <f>+INDEX(DataEx!$1:$1048576,MATCH('2018'!$A15,DataEx!$D:$D,0),MATCH('2018'!N$6,DataEx!$7:$7,0))</f>
        <v>0</v>
      </c>
      <c r="O15" s="189">
        <f>+INDEX(DataEx!$1:$1048576,MATCH('2018'!$A15,DataEx!$D:$D,0),MATCH('2018'!O$6,DataEx!$7:$7,0))</f>
        <v>0</v>
      </c>
      <c r="P15" s="189">
        <f>+INDEX(DataEx!$1:$1048576,MATCH('2018'!$A15,DataEx!$D:$D,0),MATCH('2018'!P$6,DataEx!$7:$7,0))</f>
        <v>0</v>
      </c>
      <c r="Q15" s="189">
        <f>+INDEX(DataEx!$1:$1048576,MATCH('2018'!$A15,DataEx!$D:$D,0),MATCH('2018'!Q$6,DataEx!$7:$7,0))</f>
        <v>0</v>
      </c>
      <c r="R15" s="189">
        <f>+INDEX(DataEx!$1:$1048576,MATCH('2018'!$A15,DataEx!$D:$D,0),MATCH('2018'!R$6,DataEx!$7:$7,0))</f>
        <v>0</v>
      </c>
      <c r="S15" s="270">
        <f t="shared" si="3"/>
        <v>79196990.99000001</v>
      </c>
      <c r="T15" s="271">
        <f t="shared" si="4"/>
        <v>1.8008729788298431E-2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f>+INDEX(DataEx!$1:$1048576,MATCH('2018'!$A16,DataEx!$D:$D,0),MATCH('2018'!G$6,DataEx!$7:$7,0))</f>
        <v>13370061.67</v>
      </c>
      <c r="H16" s="189">
        <f>+INDEX(DataEx!$1:$1048576,MATCH('2018'!$A16,DataEx!$D:$D,0),MATCH('2018'!H$6,DataEx!$7:$7,0))</f>
        <v>13585674.48</v>
      </c>
      <c r="I16" s="189">
        <f>+INDEX(DataEx!$1:$1048576,MATCH('2018'!$A16,DataEx!$D:$D,0),MATCH('2018'!I$6,DataEx!$7:$7,0))</f>
        <v>0</v>
      </c>
      <c r="J16" s="189">
        <f>+INDEX(DataEx!$1:$1048576,MATCH('2018'!$A16,DataEx!$D:$D,0),MATCH('2018'!J$6,DataEx!$7:$7,0))</f>
        <v>0</v>
      </c>
      <c r="K16" s="189">
        <f>+INDEX(DataEx!$1:$1048576,MATCH('2018'!$A16,DataEx!$D:$D,0),MATCH('2018'!K$6,DataEx!$7:$7,0))</f>
        <v>0</v>
      </c>
      <c r="L16" s="189">
        <f>+INDEX(DataEx!$1:$1048576,MATCH('2018'!$A16,DataEx!$D:$D,0),MATCH('2018'!L$6,DataEx!$7:$7,0))</f>
        <v>0</v>
      </c>
      <c r="M16" s="189">
        <f>+INDEX(DataEx!$1:$1048576,MATCH('2018'!$A16,DataEx!$D:$D,0),MATCH('2018'!M$6,DataEx!$7:$7,0))</f>
        <v>0</v>
      </c>
      <c r="N16" s="189">
        <f>+INDEX(DataEx!$1:$1048576,MATCH('2018'!$A16,DataEx!$D:$D,0),MATCH('2018'!N$6,DataEx!$7:$7,0))</f>
        <v>0</v>
      </c>
      <c r="O16" s="189">
        <f>+INDEX(DataEx!$1:$1048576,MATCH('2018'!$A16,DataEx!$D:$D,0),MATCH('2018'!O$6,DataEx!$7:$7,0))</f>
        <v>0</v>
      </c>
      <c r="P16" s="189">
        <f>+INDEX(DataEx!$1:$1048576,MATCH('2018'!$A16,DataEx!$D:$D,0),MATCH('2018'!P$6,DataEx!$7:$7,0))</f>
        <v>0</v>
      </c>
      <c r="Q16" s="189">
        <f>+INDEX(DataEx!$1:$1048576,MATCH('2018'!$A16,DataEx!$D:$D,0),MATCH('2018'!Q$6,DataEx!$7:$7,0))</f>
        <v>0</v>
      </c>
      <c r="R16" s="189">
        <f>+INDEX(DataEx!$1:$1048576,MATCH('2018'!$A16,DataEx!$D:$D,0),MATCH('2018'!R$6,DataEx!$7:$7,0))</f>
        <v>0</v>
      </c>
      <c r="S16" s="270">
        <f t="shared" si="3"/>
        <v>26955736.149999999</v>
      </c>
      <c r="T16" s="271">
        <f t="shared" si="4"/>
        <v>6.1295077313140954E-3</v>
      </c>
    </row>
    <row r="17" spans="1:25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f>+INDEX(DataEx!$1:$1048576,MATCH('2018'!$A17,DataEx!$D:$D,0),MATCH('2018'!G$6,DataEx!$7:$7,0))</f>
        <v>1218936.71</v>
      </c>
      <c r="H17" s="189">
        <f>+INDEX(DataEx!$1:$1048576,MATCH('2018'!$A17,DataEx!$D:$D,0),MATCH('2018'!H$6,DataEx!$7:$7,0))</f>
        <v>1678360</v>
      </c>
      <c r="I17" s="189">
        <f>+INDEX(DataEx!$1:$1048576,MATCH('2018'!$A17,DataEx!$D:$D,0),MATCH('2018'!I$6,DataEx!$7:$7,0))</f>
        <v>0</v>
      </c>
      <c r="J17" s="189">
        <f>+INDEX(DataEx!$1:$1048576,MATCH('2018'!$A17,DataEx!$D:$D,0),MATCH('2018'!J$6,DataEx!$7:$7,0))</f>
        <v>0</v>
      </c>
      <c r="K17" s="189">
        <f>+INDEX(DataEx!$1:$1048576,MATCH('2018'!$A17,DataEx!$D:$D,0),MATCH('2018'!K$6,DataEx!$7:$7,0))</f>
        <v>0</v>
      </c>
      <c r="L17" s="189">
        <f>+INDEX(DataEx!$1:$1048576,MATCH('2018'!$A17,DataEx!$D:$D,0),MATCH('2018'!L$6,DataEx!$7:$7,0))</f>
        <v>0</v>
      </c>
      <c r="M17" s="189">
        <f>+INDEX(DataEx!$1:$1048576,MATCH('2018'!$A17,DataEx!$D:$D,0),MATCH('2018'!M$6,DataEx!$7:$7,0))</f>
        <v>0</v>
      </c>
      <c r="N17" s="189">
        <f>+INDEX(DataEx!$1:$1048576,MATCH('2018'!$A17,DataEx!$D:$D,0),MATCH('2018'!N$6,DataEx!$7:$7,0))</f>
        <v>0</v>
      </c>
      <c r="O17" s="189">
        <f>+INDEX(DataEx!$1:$1048576,MATCH('2018'!$A17,DataEx!$D:$D,0),MATCH('2018'!O$6,DataEx!$7:$7,0))</f>
        <v>0</v>
      </c>
      <c r="P17" s="189">
        <f>+INDEX(DataEx!$1:$1048576,MATCH('2018'!$A17,DataEx!$D:$D,0),MATCH('2018'!P$6,DataEx!$7:$7,0))</f>
        <v>0</v>
      </c>
      <c r="Q17" s="189">
        <f>+INDEX(DataEx!$1:$1048576,MATCH('2018'!$A17,DataEx!$D:$D,0),MATCH('2018'!Q$6,DataEx!$7:$7,0))</f>
        <v>0</v>
      </c>
      <c r="R17" s="189">
        <f>+INDEX(DataEx!$1:$1048576,MATCH('2018'!$A17,DataEx!$D:$D,0),MATCH('2018'!R$6,DataEx!$7:$7,0))</f>
        <v>0</v>
      </c>
      <c r="S17" s="270">
        <f t="shared" si="3"/>
        <v>2897296.71</v>
      </c>
      <c r="T17" s="271">
        <f t="shared" si="4"/>
        <v>6.5882090865679787E-4</v>
      </c>
    </row>
    <row r="18" spans="1:25">
      <c r="A18" s="176">
        <v>7118</v>
      </c>
      <c r="B18" s="462" t="str">
        <f>+VLOOKUP($A18,Master!$D$25:$G$223,4,FALSE)</f>
        <v>Other Republic Taxes</v>
      </c>
      <c r="C18" s="463"/>
      <c r="D18" s="463"/>
      <c r="E18" s="463"/>
      <c r="F18" s="463"/>
      <c r="G18" s="189">
        <f>+INDEX(DataEx!$1:$1048576,MATCH('2018'!$A18,DataEx!$D:$D,0),MATCH('2018'!G$6,DataEx!$7:$7,0))</f>
        <v>714376.2</v>
      </c>
      <c r="H18" s="189">
        <f>+INDEX(DataEx!$1:$1048576,MATCH('2018'!$A18,DataEx!$D:$D,0),MATCH('2018'!H$6,DataEx!$7:$7,0))</f>
        <v>607913.56999999995</v>
      </c>
      <c r="I18" s="189">
        <f>+INDEX(DataEx!$1:$1048576,MATCH('2018'!$A18,DataEx!$D:$D,0),MATCH('2018'!I$6,DataEx!$7:$7,0))</f>
        <v>0</v>
      </c>
      <c r="J18" s="189">
        <f>+INDEX(DataEx!$1:$1048576,MATCH('2018'!$A18,DataEx!$D:$D,0),MATCH('2018'!J$6,DataEx!$7:$7,0))</f>
        <v>0</v>
      </c>
      <c r="K18" s="189">
        <f>+INDEX(DataEx!$1:$1048576,MATCH('2018'!$A18,DataEx!$D:$D,0),MATCH('2018'!K$6,DataEx!$7:$7,0))</f>
        <v>0</v>
      </c>
      <c r="L18" s="189">
        <f>+INDEX(DataEx!$1:$1048576,MATCH('2018'!$A18,DataEx!$D:$D,0),MATCH('2018'!L$6,DataEx!$7:$7,0))</f>
        <v>0</v>
      </c>
      <c r="M18" s="189">
        <f>+INDEX(DataEx!$1:$1048576,MATCH('2018'!$A18,DataEx!$D:$D,0),MATCH('2018'!M$6,DataEx!$7:$7,0))</f>
        <v>0</v>
      </c>
      <c r="N18" s="189">
        <f>+INDEX(DataEx!$1:$1048576,MATCH('2018'!$A18,DataEx!$D:$D,0),MATCH('2018'!N$6,DataEx!$7:$7,0))</f>
        <v>0</v>
      </c>
      <c r="O18" s="189">
        <f>+INDEX(DataEx!$1:$1048576,MATCH('2018'!$A18,DataEx!$D:$D,0),MATCH('2018'!O$6,DataEx!$7:$7,0))</f>
        <v>0</v>
      </c>
      <c r="P18" s="189">
        <f>+INDEX(DataEx!$1:$1048576,MATCH('2018'!$A18,DataEx!$D:$D,0),MATCH('2018'!P$6,DataEx!$7:$7,0))</f>
        <v>0</v>
      </c>
      <c r="Q18" s="189">
        <f>+INDEX(DataEx!$1:$1048576,MATCH('2018'!$A18,DataEx!$D:$D,0),MATCH('2018'!Q$6,DataEx!$7:$7,0))</f>
        <v>0</v>
      </c>
      <c r="R18" s="189">
        <f>+INDEX(DataEx!$1:$1048576,MATCH('2018'!$A18,DataEx!$D:$D,0),MATCH('2018'!R$6,DataEx!$7:$7,0))</f>
        <v>0</v>
      </c>
      <c r="S18" s="270">
        <f t="shared" si="3"/>
        <v>1322289.77</v>
      </c>
      <c r="T18" s="271">
        <f t="shared" si="4"/>
        <v>3.0067757464128975E-4</v>
      </c>
    </row>
    <row r="19" spans="1:25">
      <c r="A19" s="176">
        <v>712</v>
      </c>
      <c r="B19" s="472" t="str">
        <f>+VLOOKUP($A19,Master!$D$25:$G$223,4,FALSE)</f>
        <v>Contributions</v>
      </c>
      <c r="C19" s="473"/>
      <c r="D19" s="473"/>
      <c r="E19" s="473"/>
      <c r="F19" s="473"/>
      <c r="G19" s="195">
        <f>+INDEX(DataEx!$1:$1048576,MATCH('2018'!$A19,DataEx!$D:$D,0),MATCH('2018'!G$6,DataEx!$7:$7,0))</f>
        <v>14572676.99</v>
      </c>
      <c r="H19" s="195">
        <f>+INDEX(DataEx!$1:$1048576,MATCH('2018'!$A19,DataEx!$D:$D,0),MATCH('2018'!H$6,DataEx!$7:$7,0))</f>
        <v>36938118.07</v>
      </c>
      <c r="I19" s="195">
        <f>+INDEX(DataEx!$1:$1048576,MATCH('2018'!$A19,DataEx!$D:$D,0),MATCH('2018'!I$6,DataEx!$7:$7,0))</f>
        <v>0</v>
      </c>
      <c r="J19" s="195">
        <f>+INDEX(DataEx!$1:$1048576,MATCH('2018'!$A19,DataEx!$D:$D,0),MATCH('2018'!J$6,DataEx!$7:$7,0))</f>
        <v>0</v>
      </c>
      <c r="K19" s="195">
        <f>+INDEX(DataEx!$1:$1048576,MATCH('2018'!$A19,DataEx!$D:$D,0),MATCH('2018'!K$6,DataEx!$7:$7,0))</f>
        <v>0</v>
      </c>
      <c r="L19" s="195">
        <f>+INDEX(DataEx!$1:$1048576,MATCH('2018'!$A19,DataEx!$D:$D,0),MATCH('2018'!L$6,DataEx!$7:$7,0))</f>
        <v>0</v>
      </c>
      <c r="M19" s="195">
        <f>+INDEX(DataEx!$1:$1048576,MATCH('2018'!$A19,DataEx!$D:$D,0),MATCH('2018'!M$6,DataEx!$7:$7,0))</f>
        <v>0</v>
      </c>
      <c r="N19" s="195">
        <f>+INDEX(DataEx!$1:$1048576,MATCH('2018'!$A19,DataEx!$D:$D,0),MATCH('2018'!N$6,DataEx!$7:$7,0))</f>
        <v>0</v>
      </c>
      <c r="O19" s="195">
        <f>+INDEX(DataEx!$1:$1048576,MATCH('2018'!$A19,DataEx!$D:$D,0),MATCH('2018'!O$6,DataEx!$7:$7,0))</f>
        <v>0</v>
      </c>
      <c r="P19" s="195">
        <f>+INDEX(DataEx!$1:$1048576,MATCH('2018'!$A19,DataEx!$D:$D,0),MATCH('2018'!P$6,DataEx!$7:$7,0))</f>
        <v>0</v>
      </c>
      <c r="Q19" s="195">
        <f>+INDEX(DataEx!$1:$1048576,MATCH('2018'!$A19,DataEx!$D:$D,0),MATCH('2018'!Q$6,DataEx!$7:$7,0))</f>
        <v>0</v>
      </c>
      <c r="R19" s="195">
        <f>+INDEX(DataEx!$1:$1048576,MATCH('2018'!$A19,DataEx!$D:$D,0),MATCH('2018'!R$6,DataEx!$7:$7,0))</f>
        <v>0</v>
      </c>
      <c r="S19" s="273">
        <f t="shared" si="3"/>
        <v>51510795.060000002</v>
      </c>
      <c r="T19" s="274">
        <f t="shared" si="4"/>
        <v>1.1713121645405554E-2</v>
      </c>
    </row>
    <row r="20" spans="1:25">
      <c r="A20" s="176">
        <v>7121</v>
      </c>
      <c r="B20" s="462" t="str">
        <f>+VLOOKUP($A20,Master!$D$25:$G$223,4,FALSE)</f>
        <v>Contributions for Pension and Disability Insurance</v>
      </c>
      <c r="C20" s="463"/>
      <c r="D20" s="463"/>
      <c r="E20" s="463"/>
      <c r="F20" s="463"/>
      <c r="G20" s="189">
        <f>+INDEX(DataEx!$1:$1048576,MATCH('2018'!$A20,DataEx!$D:$D,0),MATCH('2018'!G$6,DataEx!$7:$7,0))</f>
        <v>8994145.9900000002</v>
      </c>
      <c r="H20" s="189">
        <f>+INDEX(DataEx!$1:$1048576,MATCH('2018'!$A20,DataEx!$D:$D,0),MATCH('2018'!H$6,DataEx!$7:$7,0))</f>
        <v>22424749.280000001</v>
      </c>
      <c r="I20" s="189">
        <f>+INDEX(DataEx!$1:$1048576,MATCH('2018'!$A20,DataEx!$D:$D,0),MATCH('2018'!I$6,DataEx!$7:$7,0))</f>
        <v>0</v>
      </c>
      <c r="J20" s="189">
        <f>+INDEX(DataEx!$1:$1048576,MATCH('2018'!$A20,DataEx!$D:$D,0),MATCH('2018'!J$6,DataEx!$7:$7,0))</f>
        <v>0</v>
      </c>
      <c r="K20" s="189">
        <f>+INDEX(DataEx!$1:$1048576,MATCH('2018'!$A20,DataEx!$D:$D,0),MATCH('2018'!K$6,DataEx!$7:$7,0))</f>
        <v>0</v>
      </c>
      <c r="L20" s="189">
        <f>+INDEX(DataEx!$1:$1048576,MATCH('2018'!$A20,DataEx!$D:$D,0),MATCH('2018'!L$6,DataEx!$7:$7,0))</f>
        <v>0</v>
      </c>
      <c r="M20" s="189">
        <f>+INDEX(DataEx!$1:$1048576,MATCH('2018'!$A20,DataEx!$D:$D,0),MATCH('2018'!M$6,DataEx!$7:$7,0))</f>
        <v>0</v>
      </c>
      <c r="N20" s="189">
        <f>+INDEX(DataEx!$1:$1048576,MATCH('2018'!$A20,DataEx!$D:$D,0),MATCH('2018'!N$6,DataEx!$7:$7,0))</f>
        <v>0</v>
      </c>
      <c r="O20" s="189">
        <f>+INDEX(DataEx!$1:$1048576,MATCH('2018'!$A20,DataEx!$D:$D,0),MATCH('2018'!O$6,DataEx!$7:$7,0))</f>
        <v>0</v>
      </c>
      <c r="P20" s="189">
        <f>+INDEX(DataEx!$1:$1048576,MATCH('2018'!$A20,DataEx!$D:$D,0),MATCH('2018'!P$6,DataEx!$7:$7,0))</f>
        <v>0</v>
      </c>
      <c r="Q20" s="189">
        <f>+INDEX(DataEx!$1:$1048576,MATCH('2018'!$A20,DataEx!$D:$D,0),MATCH('2018'!Q$6,DataEx!$7:$7,0))</f>
        <v>0</v>
      </c>
      <c r="R20" s="189">
        <f>+INDEX(DataEx!$1:$1048576,MATCH('2018'!$A20,DataEx!$D:$D,0),MATCH('2018'!R$6,DataEx!$7:$7,0))</f>
        <v>0</v>
      </c>
      <c r="S20" s="270">
        <f t="shared" si="3"/>
        <v>31418895.270000003</v>
      </c>
      <c r="T20" s="271">
        <f t="shared" si="4"/>
        <v>7.1443925847602162E-3</v>
      </c>
    </row>
    <row r="21" spans="1:25">
      <c r="A21" s="176">
        <v>7122</v>
      </c>
      <c r="B21" s="462" t="str">
        <f>+VLOOKUP($A21,Master!$D$25:$G$223,4,FALSE)</f>
        <v>Contributions for Health Insurance</v>
      </c>
      <c r="C21" s="463"/>
      <c r="D21" s="463"/>
      <c r="E21" s="463"/>
      <c r="F21" s="463"/>
      <c r="G21" s="189">
        <f>+INDEX(DataEx!$1:$1048576,MATCH('2018'!$A21,DataEx!$D:$D,0),MATCH('2018'!G$6,DataEx!$7:$7,0))</f>
        <v>4907250.76</v>
      </c>
      <c r="H21" s="189">
        <f>+INDEX(DataEx!$1:$1048576,MATCH('2018'!$A21,DataEx!$D:$D,0),MATCH('2018'!H$6,DataEx!$7:$7,0))</f>
        <v>850763.28</v>
      </c>
      <c r="I21" s="189">
        <f>+INDEX(DataEx!$1:$1048576,MATCH('2018'!$A21,DataEx!$D:$D,0),MATCH('2018'!I$6,DataEx!$7:$7,0))</f>
        <v>0</v>
      </c>
      <c r="J21" s="189">
        <f>+INDEX(DataEx!$1:$1048576,MATCH('2018'!$A21,DataEx!$D:$D,0),MATCH('2018'!J$6,DataEx!$7:$7,0))</f>
        <v>0</v>
      </c>
      <c r="K21" s="189">
        <f>+INDEX(DataEx!$1:$1048576,MATCH('2018'!$A21,DataEx!$D:$D,0),MATCH('2018'!K$6,DataEx!$7:$7,0))</f>
        <v>0</v>
      </c>
      <c r="L21" s="189">
        <f>+INDEX(DataEx!$1:$1048576,MATCH('2018'!$A21,DataEx!$D:$D,0),MATCH('2018'!L$6,DataEx!$7:$7,0))</f>
        <v>0</v>
      </c>
      <c r="M21" s="189">
        <f>+INDEX(DataEx!$1:$1048576,MATCH('2018'!$A21,DataEx!$D:$D,0),MATCH('2018'!M$6,DataEx!$7:$7,0))</f>
        <v>0</v>
      </c>
      <c r="N21" s="189">
        <f>+INDEX(DataEx!$1:$1048576,MATCH('2018'!$A21,DataEx!$D:$D,0),MATCH('2018'!N$6,DataEx!$7:$7,0))</f>
        <v>0</v>
      </c>
      <c r="O21" s="189">
        <f>+INDEX(DataEx!$1:$1048576,MATCH('2018'!$A21,DataEx!$D:$D,0),MATCH('2018'!O$6,DataEx!$7:$7,0))</f>
        <v>0</v>
      </c>
      <c r="P21" s="189">
        <f>+INDEX(DataEx!$1:$1048576,MATCH('2018'!$A21,DataEx!$D:$D,0),MATCH('2018'!P$6,DataEx!$7:$7,0))</f>
        <v>0</v>
      </c>
      <c r="Q21" s="189">
        <f>+INDEX(DataEx!$1:$1048576,MATCH('2018'!$A21,DataEx!$D:$D,0),MATCH('2018'!Q$6,DataEx!$7:$7,0))</f>
        <v>0</v>
      </c>
      <c r="R21" s="189">
        <f>+INDEX(DataEx!$1:$1048576,MATCH('2018'!$A21,DataEx!$D:$D,0),MATCH('2018'!R$6,DataEx!$7:$7,0))</f>
        <v>0</v>
      </c>
      <c r="S21" s="270">
        <f t="shared" si="3"/>
        <v>5758014.04</v>
      </c>
      <c r="T21" s="271">
        <f t="shared" si="4"/>
        <v>1.3093239738954454E-3</v>
      </c>
    </row>
    <row r="22" spans="1:25">
      <c r="A22" s="176">
        <v>7123</v>
      </c>
      <c r="B22" s="462" t="str">
        <f>+VLOOKUP($A22,Master!$D$25:$G$223,4,FALSE)</f>
        <v>Contributions for  Unemployment Insurance</v>
      </c>
      <c r="C22" s="463"/>
      <c r="D22" s="463"/>
      <c r="E22" s="463"/>
      <c r="F22" s="463"/>
      <c r="G22" s="189">
        <f>+INDEX(DataEx!$1:$1048576,MATCH('2018'!$A22,DataEx!$D:$D,0),MATCH('2018'!G$6,DataEx!$7:$7,0))</f>
        <v>365962.97</v>
      </c>
      <c r="H22" s="189">
        <f>+INDEX(DataEx!$1:$1048576,MATCH('2018'!$A22,DataEx!$D:$D,0),MATCH('2018'!H$6,DataEx!$7:$7,0))</f>
        <v>960588.74</v>
      </c>
      <c r="I22" s="189">
        <f>+INDEX(DataEx!$1:$1048576,MATCH('2018'!$A22,DataEx!$D:$D,0),MATCH('2018'!I$6,DataEx!$7:$7,0))</f>
        <v>0</v>
      </c>
      <c r="J22" s="189">
        <f>+INDEX(DataEx!$1:$1048576,MATCH('2018'!$A22,DataEx!$D:$D,0),MATCH('2018'!J$6,DataEx!$7:$7,0))</f>
        <v>0</v>
      </c>
      <c r="K22" s="189">
        <f>+INDEX(DataEx!$1:$1048576,MATCH('2018'!$A22,DataEx!$D:$D,0),MATCH('2018'!K$6,DataEx!$7:$7,0))</f>
        <v>0</v>
      </c>
      <c r="L22" s="189">
        <f>+INDEX(DataEx!$1:$1048576,MATCH('2018'!$A22,DataEx!$D:$D,0),MATCH('2018'!L$6,DataEx!$7:$7,0))</f>
        <v>0</v>
      </c>
      <c r="M22" s="189">
        <f>+INDEX(DataEx!$1:$1048576,MATCH('2018'!$A22,DataEx!$D:$D,0),MATCH('2018'!M$6,DataEx!$7:$7,0))</f>
        <v>0</v>
      </c>
      <c r="N22" s="189">
        <f>+INDEX(DataEx!$1:$1048576,MATCH('2018'!$A22,DataEx!$D:$D,0),MATCH('2018'!N$6,DataEx!$7:$7,0))</f>
        <v>0</v>
      </c>
      <c r="O22" s="189">
        <f>+INDEX(DataEx!$1:$1048576,MATCH('2018'!$A22,DataEx!$D:$D,0),MATCH('2018'!O$6,DataEx!$7:$7,0))</f>
        <v>0</v>
      </c>
      <c r="P22" s="189">
        <f>+INDEX(DataEx!$1:$1048576,MATCH('2018'!$A22,DataEx!$D:$D,0),MATCH('2018'!P$6,DataEx!$7:$7,0))</f>
        <v>0</v>
      </c>
      <c r="Q22" s="189">
        <f>+INDEX(DataEx!$1:$1048576,MATCH('2018'!$A22,DataEx!$D:$D,0),MATCH('2018'!Q$6,DataEx!$7:$7,0))</f>
        <v>0</v>
      </c>
      <c r="R22" s="189">
        <f>+INDEX(DataEx!$1:$1048576,MATCH('2018'!$A22,DataEx!$D:$D,0),MATCH('2018'!R$6,DataEx!$7:$7,0))</f>
        <v>0</v>
      </c>
      <c r="S22" s="270">
        <f t="shared" si="3"/>
        <v>1326551.71</v>
      </c>
      <c r="T22" s="271">
        <f t="shared" si="4"/>
        <v>3.0164670395888758E-4</v>
      </c>
    </row>
    <row r="23" spans="1:25">
      <c r="A23" s="176">
        <v>7124</v>
      </c>
      <c r="B23" s="462" t="str">
        <f>+VLOOKUP($A23,Master!$D$25:$G$223,4,FALSE)</f>
        <v>Other contributions</v>
      </c>
      <c r="C23" s="463"/>
      <c r="D23" s="463"/>
      <c r="E23" s="463"/>
      <c r="F23" s="463"/>
      <c r="G23" s="189">
        <f>+INDEX(DataEx!$1:$1048576,MATCH('2018'!$A23,DataEx!$D:$D,0),MATCH('2018'!G$6,DataEx!$7:$7,0))</f>
        <v>305317.27</v>
      </c>
      <c r="H23" s="189">
        <f>+INDEX(DataEx!$1:$1048576,MATCH('2018'!$A23,DataEx!$D:$D,0),MATCH('2018'!H$6,DataEx!$7:$7,0))</f>
        <v>850763.28</v>
      </c>
      <c r="I23" s="189">
        <f>+INDEX(DataEx!$1:$1048576,MATCH('2018'!$A23,DataEx!$D:$D,0),MATCH('2018'!I$6,DataEx!$7:$7,0))</f>
        <v>0</v>
      </c>
      <c r="J23" s="189">
        <f>+INDEX(DataEx!$1:$1048576,MATCH('2018'!$A23,DataEx!$D:$D,0),MATCH('2018'!J$6,DataEx!$7:$7,0))</f>
        <v>0</v>
      </c>
      <c r="K23" s="189">
        <f>+INDEX(DataEx!$1:$1048576,MATCH('2018'!$A23,DataEx!$D:$D,0),MATCH('2018'!K$6,DataEx!$7:$7,0))</f>
        <v>0</v>
      </c>
      <c r="L23" s="189">
        <f>+INDEX(DataEx!$1:$1048576,MATCH('2018'!$A23,DataEx!$D:$D,0),MATCH('2018'!L$6,DataEx!$7:$7,0))</f>
        <v>0</v>
      </c>
      <c r="M23" s="189">
        <f>+INDEX(DataEx!$1:$1048576,MATCH('2018'!$A23,DataEx!$D:$D,0),MATCH('2018'!M$6,DataEx!$7:$7,0))</f>
        <v>0</v>
      </c>
      <c r="N23" s="189">
        <f>+INDEX(DataEx!$1:$1048576,MATCH('2018'!$A23,DataEx!$D:$D,0),MATCH('2018'!N$6,DataEx!$7:$7,0))</f>
        <v>0</v>
      </c>
      <c r="O23" s="189">
        <f>+INDEX(DataEx!$1:$1048576,MATCH('2018'!$A23,DataEx!$D:$D,0),MATCH('2018'!O$6,DataEx!$7:$7,0))</f>
        <v>0</v>
      </c>
      <c r="P23" s="189">
        <f>+INDEX(DataEx!$1:$1048576,MATCH('2018'!$A23,DataEx!$D:$D,0),MATCH('2018'!P$6,DataEx!$7:$7,0))</f>
        <v>0</v>
      </c>
      <c r="Q23" s="189">
        <f>+INDEX(DataEx!$1:$1048576,MATCH('2018'!$A23,DataEx!$D:$D,0),MATCH('2018'!Q$6,DataEx!$7:$7,0))</f>
        <v>0</v>
      </c>
      <c r="R23" s="189">
        <f>+INDEX(DataEx!$1:$1048576,MATCH('2018'!$A23,DataEx!$D:$D,0),MATCH('2018'!R$6,DataEx!$7:$7,0))</f>
        <v>0</v>
      </c>
      <c r="S23" s="270">
        <f t="shared" si="3"/>
        <v>1156080.55</v>
      </c>
      <c r="T23" s="271">
        <f t="shared" si="4"/>
        <v>2.6288299565682064E-4</v>
      </c>
      <c r="Y23" s="380"/>
    </row>
    <row r="24" spans="1:25">
      <c r="A24" s="176">
        <v>713</v>
      </c>
      <c r="B24" s="464" t="str">
        <f>+VLOOKUP($A24,Master!$D$25:$G$223,4,FALSE)</f>
        <v>Duties</v>
      </c>
      <c r="C24" s="465"/>
      <c r="D24" s="465"/>
      <c r="E24" s="465"/>
      <c r="F24" s="465"/>
      <c r="G24" s="201">
        <f>+INDEX(DataEx!$1:$1048576,MATCH('2018'!$A24,DataEx!$D:$D,0),MATCH('2018'!G$6,DataEx!$7:$7,0))</f>
        <v>725562.24</v>
      </c>
      <c r="H24" s="201">
        <f>+INDEX(DataEx!$1:$1048576,MATCH('2018'!$A24,DataEx!$D:$D,0),MATCH('2018'!H$6,DataEx!$7:$7,0))</f>
        <v>930915.03</v>
      </c>
      <c r="I24" s="201">
        <f>+INDEX(DataEx!$1:$1048576,MATCH('2018'!$A24,DataEx!$D:$D,0),MATCH('2018'!I$6,DataEx!$7:$7,0))</f>
        <v>0</v>
      </c>
      <c r="J24" s="201">
        <f>+INDEX(DataEx!$1:$1048576,MATCH('2018'!$A24,DataEx!$D:$D,0),MATCH('2018'!J$6,DataEx!$7:$7,0))</f>
        <v>0</v>
      </c>
      <c r="K24" s="201">
        <f>+INDEX(DataEx!$1:$1048576,MATCH('2018'!$A24,DataEx!$D:$D,0),MATCH('2018'!K$6,DataEx!$7:$7,0))</f>
        <v>0</v>
      </c>
      <c r="L24" s="201">
        <f>+INDEX(DataEx!$1:$1048576,MATCH('2018'!$A24,DataEx!$D:$D,0),MATCH('2018'!L$6,DataEx!$7:$7,0))</f>
        <v>0</v>
      </c>
      <c r="M24" s="201">
        <f>+INDEX(DataEx!$1:$1048576,MATCH('2018'!$A24,DataEx!$D:$D,0),MATCH('2018'!M$6,DataEx!$7:$7,0))</f>
        <v>0</v>
      </c>
      <c r="N24" s="201">
        <f>+INDEX(DataEx!$1:$1048576,MATCH('2018'!$A24,DataEx!$D:$D,0),MATCH('2018'!N$6,DataEx!$7:$7,0))</f>
        <v>0</v>
      </c>
      <c r="O24" s="201">
        <f>+INDEX(DataEx!$1:$1048576,MATCH('2018'!$A24,DataEx!$D:$D,0),MATCH('2018'!O$6,DataEx!$7:$7,0))</f>
        <v>0</v>
      </c>
      <c r="P24" s="201">
        <f>+INDEX(DataEx!$1:$1048576,MATCH('2018'!$A24,DataEx!$D:$D,0),MATCH('2018'!P$6,DataEx!$7:$7,0))</f>
        <v>0</v>
      </c>
      <c r="Q24" s="201">
        <f>+INDEX(DataEx!$1:$1048576,MATCH('2018'!$A24,DataEx!$D:$D,0),MATCH('2018'!Q$6,DataEx!$7:$7,0))</f>
        <v>0</v>
      </c>
      <c r="R24" s="275">
        <f>+INDEX(DataEx!$1:$1048576,MATCH('2018'!$A24,DataEx!$D:$D,0),MATCH('2018'!R$6,DataEx!$7:$7,0))</f>
        <v>0</v>
      </c>
      <c r="S24" s="273">
        <f t="shared" si="3"/>
        <v>1656477.27</v>
      </c>
      <c r="T24" s="274">
        <f t="shared" si="4"/>
        <v>3.7666900197830684E-4</v>
      </c>
      <c r="Y24" s="380"/>
    </row>
    <row r="25" spans="1:25">
      <c r="A25" s="176">
        <v>714</v>
      </c>
      <c r="B25" s="464" t="str">
        <f>+VLOOKUP($A25,Master!$D$25:$G$223,4,FALSE)</f>
        <v>Fees</v>
      </c>
      <c r="C25" s="465"/>
      <c r="D25" s="465"/>
      <c r="E25" s="465"/>
      <c r="F25" s="465"/>
      <c r="G25" s="201">
        <f>+INDEX(DataEx!$1:$1048576,MATCH('2018'!$A25,DataEx!$D:$D,0),MATCH('2018'!G$6,DataEx!$7:$7,0))</f>
        <v>1774503.57</v>
      </c>
      <c r="H25" s="201">
        <f>+INDEX(DataEx!$1:$1048576,MATCH('2018'!$A25,DataEx!$D:$D,0),MATCH('2018'!H$6,DataEx!$7:$7,0))</f>
        <v>1885893.46</v>
      </c>
      <c r="I25" s="201">
        <f>+INDEX(DataEx!$1:$1048576,MATCH('2018'!$A25,DataEx!$D:$D,0),MATCH('2018'!I$6,DataEx!$7:$7,0))</f>
        <v>0</v>
      </c>
      <c r="J25" s="201">
        <f>+INDEX(DataEx!$1:$1048576,MATCH('2018'!$A25,DataEx!$D:$D,0),MATCH('2018'!J$6,DataEx!$7:$7,0))</f>
        <v>0</v>
      </c>
      <c r="K25" s="201">
        <f>+INDEX(DataEx!$1:$1048576,MATCH('2018'!$A25,DataEx!$D:$D,0),MATCH('2018'!K$6,DataEx!$7:$7,0))</f>
        <v>0</v>
      </c>
      <c r="L25" s="201">
        <f>+INDEX(DataEx!$1:$1048576,MATCH('2018'!$A25,DataEx!$D:$D,0),MATCH('2018'!L$6,DataEx!$7:$7,0))</f>
        <v>0</v>
      </c>
      <c r="M25" s="201">
        <f>+INDEX(DataEx!$1:$1048576,MATCH('2018'!$A25,DataEx!$D:$D,0),MATCH('2018'!M$6,DataEx!$7:$7,0))</f>
        <v>0</v>
      </c>
      <c r="N25" s="201">
        <f>+INDEX(DataEx!$1:$1048576,MATCH('2018'!$A25,DataEx!$D:$D,0),MATCH('2018'!N$6,DataEx!$7:$7,0))</f>
        <v>0</v>
      </c>
      <c r="O25" s="201">
        <f>+INDEX(DataEx!$1:$1048576,MATCH('2018'!$A25,DataEx!$D:$D,0),MATCH('2018'!O$6,DataEx!$7:$7,0))</f>
        <v>0</v>
      </c>
      <c r="P25" s="201">
        <f>+INDEX(DataEx!$1:$1048576,MATCH('2018'!$A25,DataEx!$D:$D,0),MATCH('2018'!P$6,DataEx!$7:$7,0))</f>
        <v>0</v>
      </c>
      <c r="Q25" s="201">
        <f>+INDEX(DataEx!$1:$1048576,MATCH('2018'!$A25,DataEx!$D:$D,0),MATCH('2018'!Q$6,DataEx!$7:$7,0))</f>
        <v>0</v>
      </c>
      <c r="R25" s="275">
        <f>+INDEX(DataEx!$1:$1048576,MATCH('2018'!$A25,DataEx!$D:$D,0),MATCH('2018'!R$6,DataEx!$7:$7,0))</f>
        <v>0</v>
      </c>
      <c r="S25" s="273">
        <f t="shared" si="3"/>
        <v>3660397.0300000003</v>
      </c>
      <c r="T25" s="274">
        <f t="shared" si="4"/>
        <v>8.3234350455920142E-4</v>
      </c>
      <c r="W25" s="367"/>
    </row>
    <row r="26" spans="1:25">
      <c r="A26" s="176">
        <v>715</v>
      </c>
      <c r="B26" s="464" t="str">
        <f>+VLOOKUP($A26,Master!$D$25:$G$223,4,FALSE)</f>
        <v>Other revenues</v>
      </c>
      <c r="C26" s="465"/>
      <c r="D26" s="465"/>
      <c r="E26" s="465"/>
      <c r="F26" s="465"/>
      <c r="G26" s="201">
        <f>+INDEX(DataEx!$1:$1048576,MATCH('2018'!$A26,DataEx!$D:$D,0),MATCH('2018'!G$6,DataEx!$7:$7,0))</f>
        <v>2486753.54</v>
      </c>
      <c r="H26" s="201">
        <f>+INDEX(DataEx!$1:$1048576,MATCH('2018'!$A26,DataEx!$D:$D,0),MATCH('2018'!H$6,DataEx!$7:$7,0))</f>
        <v>1637518.11</v>
      </c>
      <c r="I26" s="201">
        <f>+INDEX(DataEx!$1:$1048576,MATCH('2018'!$A26,DataEx!$D:$D,0),MATCH('2018'!I$6,DataEx!$7:$7,0))</f>
        <v>0</v>
      </c>
      <c r="J26" s="201">
        <f>+INDEX(DataEx!$1:$1048576,MATCH('2018'!$A26,DataEx!$D:$D,0),MATCH('2018'!J$6,DataEx!$7:$7,0))</f>
        <v>0</v>
      </c>
      <c r="K26" s="201">
        <f>+INDEX(DataEx!$1:$1048576,MATCH('2018'!$A26,DataEx!$D:$D,0),MATCH('2018'!K$6,DataEx!$7:$7,0))</f>
        <v>0</v>
      </c>
      <c r="L26" s="201">
        <f>+INDEX(DataEx!$1:$1048576,MATCH('2018'!$A26,DataEx!$D:$D,0),MATCH('2018'!L$6,DataEx!$7:$7,0))</f>
        <v>0</v>
      </c>
      <c r="M26" s="201">
        <f>+INDEX(DataEx!$1:$1048576,MATCH('2018'!$A26,DataEx!$D:$D,0),MATCH('2018'!M$6,DataEx!$7:$7,0))</f>
        <v>0</v>
      </c>
      <c r="N26" s="201">
        <f>+INDEX(DataEx!$1:$1048576,MATCH('2018'!$A26,DataEx!$D:$D,0),MATCH('2018'!N$6,DataEx!$7:$7,0))</f>
        <v>0</v>
      </c>
      <c r="O26" s="201">
        <f>+INDEX(DataEx!$1:$1048576,MATCH('2018'!$A26,DataEx!$D:$D,0),MATCH('2018'!O$6,DataEx!$7:$7,0))</f>
        <v>0</v>
      </c>
      <c r="P26" s="201">
        <f>+INDEX(DataEx!$1:$1048576,MATCH('2018'!$A26,DataEx!$D:$D,0),MATCH('2018'!P$6,DataEx!$7:$7,0))</f>
        <v>0</v>
      </c>
      <c r="Q26" s="201">
        <f>+INDEX(DataEx!$1:$1048576,MATCH('2018'!$A26,DataEx!$D:$D,0),MATCH('2018'!Q$6,DataEx!$7:$7,0))</f>
        <v>0</v>
      </c>
      <c r="R26" s="275">
        <f>+INDEX(DataEx!$1:$1048576,MATCH('2018'!$A26,DataEx!$D:$D,0),MATCH('2018'!R$6,DataEx!$7:$7,0))</f>
        <v>0</v>
      </c>
      <c r="S26" s="273">
        <f t="shared" si="3"/>
        <v>4124271.6500000004</v>
      </c>
      <c r="T26" s="274">
        <f t="shared" si="4"/>
        <v>9.3782469245287322E-4</v>
      </c>
    </row>
    <row r="27" spans="1:25">
      <c r="A27" s="176">
        <v>73</v>
      </c>
      <c r="B27" s="464" t="str">
        <f>+VLOOKUP($A27,Master!$D$25:$G$223,4,FALSE)</f>
        <v>Receipts from Repayment of Loans and Funds Carried over from Previous Year</v>
      </c>
      <c r="C27" s="465"/>
      <c r="D27" s="465"/>
      <c r="E27" s="465"/>
      <c r="F27" s="465"/>
      <c r="G27" s="201">
        <f>+INDEX(DataEx!$1:$1048576,MATCH('2018'!$A27,DataEx!$D:$D,0),MATCH('2018'!G$6,DataEx!$7:$7,0))</f>
        <v>170875.32</v>
      </c>
      <c r="H27" s="201">
        <f>+INDEX(DataEx!$1:$1048576,MATCH('2018'!$A27,DataEx!$D:$D,0),MATCH('2018'!H$6,DataEx!$7:$7,0))</f>
        <v>72092.639999999999</v>
      </c>
      <c r="I27" s="201">
        <f>+INDEX(DataEx!$1:$1048576,MATCH('2018'!$A27,DataEx!$D:$D,0),MATCH('2018'!I$6,DataEx!$7:$7,0))</f>
        <v>0</v>
      </c>
      <c r="J27" s="201">
        <f>+INDEX(DataEx!$1:$1048576,MATCH('2018'!$A27,DataEx!$D:$D,0),MATCH('2018'!J$6,DataEx!$7:$7,0))</f>
        <v>0</v>
      </c>
      <c r="K27" s="201">
        <f>+INDEX(DataEx!$1:$1048576,MATCH('2018'!$A27,DataEx!$D:$D,0),MATCH('2018'!K$6,DataEx!$7:$7,0))</f>
        <v>0</v>
      </c>
      <c r="L27" s="201">
        <f>+INDEX(DataEx!$1:$1048576,MATCH('2018'!$A27,DataEx!$D:$D,0),MATCH('2018'!L$6,DataEx!$7:$7,0))</f>
        <v>0</v>
      </c>
      <c r="M27" s="201">
        <f>+INDEX(DataEx!$1:$1048576,MATCH('2018'!$A27,DataEx!$D:$D,0),MATCH('2018'!M$6,DataEx!$7:$7,0))</f>
        <v>0</v>
      </c>
      <c r="N27" s="201">
        <f>+INDEX(DataEx!$1:$1048576,MATCH('2018'!$A27,DataEx!$D:$D,0),MATCH('2018'!N$6,DataEx!$7:$7,0))</f>
        <v>0</v>
      </c>
      <c r="O27" s="201">
        <f>+INDEX(DataEx!$1:$1048576,MATCH('2018'!$A27,DataEx!$D:$D,0),MATCH('2018'!O$6,DataEx!$7:$7,0))</f>
        <v>0</v>
      </c>
      <c r="P27" s="201">
        <f>+INDEX(DataEx!$1:$1048576,MATCH('2018'!$A27,DataEx!$D:$D,0),MATCH('2018'!P$6,DataEx!$7:$7,0))</f>
        <v>0</v>
      </c>
      <c r="Q27" s="201">
        <f>+INDEX(DataEx!$1:$1048576,MATCH('2018'!$A27,DataEx!$D:$D,0),MATCH('2018'!Q$6,DataEx!$7:$7,0))</f>
        <v>0</v>
      </c>
      <c r="R27" s="275">
        <f>+INDEX(DataEx!$1:$1048576,MATCH('2018'!$A27,DataEx!$D:$D,0),MATCH('2018'!R$6,DataEx!$7:$7,0))</f>
        <v>0</v>
      </c>
      <c r="S27" s="273">
        <f t="shared" si="3"/>
        <v>242967.96000000002</v>
      </c>
      <c r="T27" s="274">
        <f t="shared" si="4"/>
        <v>5.5248871000750396E-5</v>
      </c>
    </row>
    <row r="28" spans="1:25" ht="13.5" thickBot="1">
      <c r="A28" s="176">
        <v>74</v>
      </c>
      <c r="B28" s="466" t="str">
        <f>+VLOOKUP($A28,Master!$D$25:$G$223,4,FALSE)</f>
        <v>Grants and Transfers</v>
      </c>
      <c r="C28" s="467"/>
      <c r="D28" s="467"/>
      <c r="E28" s="467"/>
      <c r="F28" s="467"/>
      <c r="G28" s="201">
        <f>+INDEX(DataEx!$1:$1048576,MATCH('2018'!$A28,DataEx!$D:$D,0),MATCH('2018'!G$6,DataEx!$7:$7,0))</f>
        <v>1518621.66</v>
      </c>
      <c r="H28" s="201">
        <f>+INDEX(DataEx!$1:$1048576,MATCH('2018'!$A28,DataEx!$D:$D,0),MATCH('2018'!H$6,DataEx!$7:$7,0))</f>
        <v>776556.18</v>
      </c>
      <c r="I28" s="201">
        <f>+INDEX(DataEx!$1:$1048576,MATCH('2018'!$A28,DataEx!$D:$D,0),MATCH('2018'!I$6,DataEx!$7:$7,0))</f>
        <v>0</v>
      </c>
      <c r="J28" s="201">
        <f>+INDEX(DataEx!$1:$1048576,MATCH('2018'!$A28,DataEx!$D:$D,0),MATCH('2018'!J$6,DataEx!$7:$7,0))</f>
        <v>0</v>
      </c>
      <c r="K28" s="201">
        <f>+INDEX(DataEx!$1:$1048576,MATCH('2018'!$A28,DataEx!$D:$D,0),MATCH('2018'!K$6,DataEx!$7:$7,0))</f>
        <v>0</v>
      </c>
      <c r="L28" s="201">
        <f>+INDEX(DataEx!$1:$1048576,MATCH('2018'!$A28,DataEx!$D:$D,0),MATCH('2018'!L$6,DataEx!$7:$7,0))</f>
        <v>0</v>
      </c>
      <c r="M28" s="201">
        <f>+INDEX(DataEx!$1:$1048576,MATCH('2018'!$A28,DataEx!$D:$D,0),MATCH('2018'!M$6,DataEx!$7:$7,0))</f>
        <v>0</v>
      </c>
      <c r="N28" s="201">
        <f>+INDEX(DataEx!$1:$1048576,MATCH('2018'!$A28,DataEx!$D:$D,0),MATCH('2018'!N$6,DataEx!$7:$7,0))</f>
        <v>0</v>
      </c>
      <c r="O28" s="201">
        <f>+INDEX(DataEx!$1:$1048576,MATCH('2018'!$A28,DataEx!$D:$D,0),MATCH('2018'!O$6,DataEx!$7:$7,0))</f>
        <v>0</v>
      </c>
      <c r="P28" s="201">
        <f>+INDEX(DataEx!$1:$1048576,MATCH('2018'!$A28,DataEx!$D:$D,0),MATCH('2018'!P$6,DataEx!$7:$7,0))</f>
        <v>0</v>
      </c>
      <c r="Q28" s="201">
        <f>+INDEX(DataEx!$1:$1048576,MATCH('2018'!$A28,DataEx!$D:$D,0),MATCH('2018'!Q$6,DataEx!$7:$7,0))</f>
        <v>0</v>
      </c>
      <c r="R28" s="275">
        <f>+INDEX(DataEx!$1:$1048576,MATCH('2018'!$A28,DataEx!$D:$D,0),MATCH('2018'!R$6,DataEx!$7:$7,0))</f>
        <v>0</v>
      </c>
      <c r="S28" s="276">
        <f t="shared" si="3"/>
        <v>2295177.84</v>
      </c>
      <c r="T28" s="277">
        <f t="shared" si="4"/>
        <v>5.2190414080087314E-4</v>
      </c>
    </row>
    <row r="29" spans="1:25" ht="13.5" thickBot="1">
      <c r="A29" s="176">
        <v>4</v>
      </c>
      <c r="B29" s="452" t="str">
        <f>+VLOOKUP($A29,Master!$D$25:$G$223,4,FALSE)</f>
        <v>Total Expenditures</v>
      </c>
      <c r="C29" s="453"/>
      <c r="D29" s="453"/>
      <c r="E29" s="453"/>
      <c r="F29" s="453"/>
      <c r="G29" s="177">
        <f>+G31+G42+G48+SUM(G49:G53)</f>
        <v>106101103.53</v>
      </c>
      <c r="H29" s="177">
        <f t="shared" ref="H29:R29" si="5">+H31+H42+H48+SUM(H49:H53)</f>
        <v>118749286.67999999</v>
      </c>
      <c r="I29" s="177">
        <f t="shared" si="5"/>
        <v>0</v>
      </c>
      <c r="J29" s="177">
        <f t="shared" si="5"/>
        <v>0</v>
      </c>
      <c r="K29" s="177">
        <f t="shared" si="5"/>
        <v>0</v>
      </c>
      <c r="L29" s="177">
        <f t="shared" si="5"/>
        <v>0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224850390.20999998</v>
      </c>
      <c r="T29" s="279">
        <f t="shared" si="4"/>
        <v>5.1129087980080493E-2</v>
      </c>
    </row>
    <row r="30" spans="1:25" ht="13.5" thickBot="1">
      <c r="A30" s="176">
        <v>41</v>
      </c>
      <c r="B30" s="468" t="str">
        <f>+VLOOKUP($A30,Master!$D$25:$G$223,4,FALSE)</f>
        <v>Current Expenditures</v>
      </c>
      <c r="C30" s="469"/>
      <c r="D30" s="469"/>
      <c r="E30" s="469"/>
      <c r="F30" s="469"/>
      <c r="G30" s="207">
        <f>+G29-G49</f>
        <v>104040529.26000001</v>
      </c>
      <c r="H30" s="207">
        <f t="shared" ref="H30:R30" si="6">+H29-H49</f>
        <v>115790891.19</v>
      </c>
      <c r="I30" s="207">
        <f t="shared" si="6"/>
        <v>0</v>
      </c>
      <c r="J30" s="207">
        <f t="shared" si="6"/>
        <v>0</v>
      </c>
      <c r="K30" s="207">
        <f t="shared" si="6"/>
        <v>0</v>
      </c>
      <c r="L30" s="207">
        <f t="shared" si="6"/>
        <v>0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219831420.44999999</v>
      </c>
      <c r="T30" s="281">
        <f t="shared" si="4"/>
        <v>4.9987816460877271E-2</v>
      </c>
    </row>
    <row r="31" spans="1:25">
      <c r="A31" s="176">
        <v>40</v>
      </c>
      <c r="B31" s="470" t="str">
        <f>+VLOOKUP($A31,Master!$D$25:$G$223,4,FALSE)</f>
        <v>Current Budgetary Expenditures</v>
      </c>
      <c r="C31" s="471"/>
      <c r="D31" s="471"/>
      <c r="E31" s="471"/>
      <c r="F31" s="471"/>
      <c r="G31" s="213">
        <f>+SUM(G32:G41)</f>
        <v>48892361.900000006</v>
      </c>
      <c r="H31" s="213">
        <f t="shared" ref="H31:R31" si="7">+SUM(H32:H41)</f>
        <v>54474531.669999994</v>
      </c>
      <c r="I31" s="213">
        <f t="shared" si="7"/>
        <v>0</v>
      </c>
      <c r="J31" s="213">
        <f t="shared" si="7"/>
        <v>0</v>
      </c>
      <c r="K31" s="213">
        <f t="shared" si="7"/>
        <v>0</v>
      </c>
      <c r="L31" s="213">
        <f t="shared" si="7"/>
        <v>0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103366893.56999999</v>
      </c>
      <c r="T31" s="269">
        <f t="shared" si="4"/>
        <v>2.3504762391704754E-2</v>
      </c>
    </row>
    <row r="32" spans="1:25">
      <c r="A32" s="176">
        <v>411</v>
      </c>
      <c r="B32" s="462" t="str">
        <f>+VLOOKUP($A32,Master!$D$25:$G$223,4,FALSE)</f>
        <v>Gross Salaries and Contributions</v>
      </c>
      <c r="C32" s="463"/>
      <c r="D32" s="463"/>
      <c r="E32" s="463"/>
      <c r="F32" s="463"/>
      <c r="G32" s="189">
        <f>+INDEX(DataEx!$1:$1048576,MATCH('2018'!$A32,DataEx!$D:$D,0),MATCH('2018'!G$6,DataEx!$7:$7,0))</f>
        <v>37313745.240000002</v>
      </c>
      <c r="H32" s="189">
        <f>+INDEX(DataEx!$1:$1048576,MATCH('2018'!$A32,DataEx!$D:$D,0),MATCH('2018'!H$6,DataEx!$7:$7,0))</f>
        <v>38053361.399999999</v>
      </c>
      <c r="I32" s="189">
        <f>+INDEX(DataEx!$1:$1048576,MATCH('2018'!$A32,DataEx!$D:$D,0),MATCH('2018'!I$6,DataEx!$7:$7,0))</f>
        <v>0</v>
      </c>
      <c r="J32" s="189">
        <f>+INDEX(DataEx!$1:$1048576,MATCH('2018'!$A32,DataEx!$D:$D,0),MATCH('2018'!J$6,DataEx!$7:$7,0))</f>
        <v>0</v>
      </c>
      <c r="K32" s="189">
        <f>+INDEX(DataEx!$1:$1048576,MATCH('2018'!$A32,DataEx!$D:$D,0),MATCH('2018'!K$6,DataEx!$7:$7,0))</f>
        <v>0</v>
      </c>
      <c r="L32" s="189">
        <f>+INDEX(DataEx!$1:$1048576,MATCH('2018'!$A32,DataEx!$D:$D,0),MATCH('2018'!L$6,DataEx!$7:$7,0))</f>
        <v>0</v>
      </c>
      <c r="M32" s="189">
        <f>+INDEX(DataEx!$1:$1048576,MATCH('2018'!$A32,DataEx!$D:$D,0),MATCH('2018'!M$6,DataEx!$7:$7,0))</f>
        <v>0</v>
      </c>
      <c r="N32" s="189">
        <f>+INDEX(DataEx!$1:$1048576,MATCH('2018'!$A32,DataEx!$D:$D,0),MATCH('2018'!N$6,DataEx!$7:$7,0))</f>
        <v>0</v>
      </c>
      <c r="O32" s="189">
        <f>+INDEX(DataEx!$1:$1048576,MATCH('2018'!$A32,DataEx!$D:$D,0),MATCH('2018'!O$6,DataEx!$7:$7,0))</f>
        <v>0</v>
      </c>
      <c r="P32" s="189">
        <f>+INDEX(DataEx!$1:$1048576,MATCH('2018'!$A32,DataEx!$D:$D,0),MATCH('2018'!P$6,DataEx!$7:$7,0))</f>
        <v>0</v>
      </c>
      <c r="Q32" s="189">
        <f>+INDEX(DataEx!$1:$1048576,MATCH('2018'!$A32,DataEx!$D:$D,0),MATCH('2018'!Q$6,DataEx!$7:$7,0))</f>
        <v>0</v>
      </c>
      <c r="R32" s="189">
        <f>+INDEX(DataEx!$1:$1048576,MATCH('2018'!$A32,DataEx!$D:$D,0),MATCH('2018'!R$6,DataEx!$7:$7,0))</f>
        <v>0</v>
      </c>
      <c r="S32" s="270">
        <f t="shared" si="3"/>
        <v>75367106.640000001</v>
      </c>
      <c r="T32" s="271">
        <f t="shared" si="4"/>
        <v>1.7137846292380108E-2</v>
      </c>
    </row>
    <row r="33" spans="1:22">
      <c r="A33" s="176">
        <v>412</v>
      </c>
      <c r="B33" s="462" t="str">
        <f>+VLOOKUP($A33,Master!$D$25:$G$223,4,FALSE)</f>
        <v>Other Personal Income</v>
      </c>
      <c r="C33" s="463"/>
      <c r="D33" s="463"/>
      <c r="E33" s="463"/>
      <c r="F33" s="463"/>
      <c r="G33" s="189">
        <f>+INDEX(DataEx!$1:$1048576,MATCH('2018'!$A33,DataEx!$D:$D,0),MATCH('2018'!G$6,DataEx!$7:$7,0))</f>
        <v>363127.64</v>
      </c>
      <c r="H33" s="189">
        <f>+INDEX(DataEx!$1:$1048576,MATCH('2018'!$A33,DataEx!$D:$D,0),MATCH('2018'!H$6,DataEx!$7:$7,0))</f>
        <v>848575.97</v>
      </c>
      <c r="I33" s="189">
        <f>+INDEX(DataEx!$1:$1048576,MATCH('2018'!$A33,DataEx!$D:$D,0),MATCH('2018'!I$6,DataEx!$7:$7,0))</f>
        <v>0</v>
      </c>
      <c r="J33" s="189">
        <f>+INDEX(DataEx!$1:$1048576,MATCH('2018'!$A33,DataEx!$D:$D,0),MATCH('2018'!J$6,DataEx!$7:$7,0))</f>
        <v>0</v>
      </c>
      <c r="K33" s="189">
        <f>+INDEX(DataEx!$1:$1048576,MATCH('2018'!$A33,DataEx!$D:$D,0),MATCH('2018'!K$6,DataEx!$7:$7,0))</f>
        <v>0</v>
      </c>
      <c r="L33" s="189">
        <f>+INDEX(DataEx!$1:$1048576,MATCH('2018'!$A33,DataEx!$D:$D,0),MATCH('2018'!L$6,DataEx!$7:$7,0))</f>
        <v>0</v>
      </c>
      <c r="M33" s="189">
        <f>+INDEX(DataEx!$1:$1048576,MATCH('2018'!$A33,DataEx!$D:$D,0),MATCH('2018'!M$6,DataEx!$7:$7,0))</f>
        <v>0</v>
      </c>
      <c r="N33" s="189">
        <f>+INDEX(DataEx!$1:$1048576,MATCH('2018'!$A33,DataEx!$D:$D,0),MATCH('2018'!N$6,DataEx!$7:$7,0))</f>
        <v>0</v>
      </c>
      <c r="O33" s="189">
        <f>+INDEX(DataEx!$1:$1048576,MATCH('2018'!$A33,DataEx!$D:$D,0),MATCH('2018'!O$6,DataEx!$7:$7,0))</f>
        <v>0</v>
      </c>
      <c r="P33" s="189">
        <f>+INDEX(DataEx!$1:$1048576,MATCH('2018'!$A33,DataEx!$D:$D,0),MATCH('2018'!P$6,DataEx!$7:$7,0))</f>
        <v>0</v>
      </c>
      <c r="Q33" s="189">
        <f>+INDEX(DataEx!$1:$1048576,MATCH('2018'!$A33,DataEx!$D:$D,0),MATCH('2018'!Q$6,DataEx!$7:$7,0))</f>
        <v>0</v>
      </c>
      <c r="R33" s="189">
        <f>+INDEX(DataEx!$1:$1048576,MATCH('2018'!$A33,DataEx!$D:$D,0),MATCH('2018'!R$6,DataEx!$7:$7,0))</f>
        <v>0</v>
      </c>
      <c r="S33" s="270">
        <f t="shared" si="3"/>
        <v>1211703.6099999999</v>
      </c>
      <c r="T33" s="271">
        <f t="shared" si="4"/>
        <v>2.7553121176978875E-4</v>
      </c>
      <c r="U33" s="368"/>
    </row>
    <row r="34" spans="1:22">
      <c r="A34" s="176">
        <v>413</v>
      </c>
      <c r="B34" s="462" t="str">
        <f>+VLOOKUP($A34,Master!$D$25:$G$223,4,FALSE)</f>
        <v>Expenditures for Supplies</v>
      </c>
      <c r="C34" s="463"/>
      <c r="D34" s="463"/>
      <c r="E34" s="463"/>
      <c r="F34" s="463"/>
      <c r="G34" s="189">
        <f>+INDEX(DataEx!$1:$1048576,MATCH('2018'!$A34,DataEx!$D:$D,0),MATCH('2018'!G$6,DataEx!$7:$7,0))</f>
        <v>1027061</v>
      </c>
      <c r="H34" s="189">
        <f>+INDEX(DataEx!$1:$1048576,MATCH('2018'!$A34,DataEx!$D:$D,0),MATCH('2018'!H$6,DataEx!$7:$7,0))</f>
        <v>2338867.33</v>
      </c>
      <c r="I34" s="189">
        <f>+INDEX(DataEx!$1:$1048576,MATCH('2018'!$A34,DataEx!$D:$D,0),MATCH('2018'!I$6,DataEx!$7:$7,0))</f>
        <v>0</v>
      </c>
      <c r="J34" s="189">
        <f>+INDEX(DataEx!$1:$1048576,MATCH('2018'!$A34,DataEx!$D:$D,0),MATCH('2018'!J$6,DataEx!$7:$7,0))</f>
        <v>0</v>
      </c>
      <c r="K34" s="189">
        <f>+INDEX(DataEx!$1:$1048576,MATCH('2018'!$A34,DataEx!$D:$D,0),MATCH('2018'!K$6,DataEx!$7:$7,0))</f>
        <v>0</v>
      </c>
      <c r="L34" s="189">
        <f>+INDEX(DataEx!$1:$1048576,MATCH('2018'!$A34,DataEx!$D:$D,0),MATCH('2018'!L$6,DataEx!$7:$7,0))</f>
        <v>0</v>
      </c>
      <c r="M34" s="189">
        <f>+INDEX(DataEx!$1:$1048576,MATCH('2018'!$A34,DataEx!$D:$D,0),MATCH('2018'!M$6,DataEx!$7:$7,0))</f>
        <v>0</v>
      </c>
      <c r="N34" s="189">
        <f>+INDEX(DataEx!$1:$1048576,MATCH('2018'!$A34,DataEx!$D:$D,0),MATCH('2018'!N$6,DataEx!$7:$7,0))</f>
        <v>0</v>
      </c>
      <c r="O34" s="189">
        <f>+INDEX(DataEx!$1:$1048576,MATCH('2018'!$A34,DataEx!$D:$D,0),MATCH('2018'!O$6,DataEx!$7:$7,0))</f>
        <v>0</v>
      </c>
      <c r="P34" s="189">
        <f>+INDEX(DataEx!$1:$1048576,MATCH('2018'!$A34,DataEx!$D:$D,0),MATCH('2018'!P$6,DataEx!$7:$7,0))</f>
        <v>0</v>
      </c>
      <c r="Q34" s="189">
        <f>+INDEX(DataEx!$1:$1048576,MATCH('2018'!$A34,DataEx!$D:$D,0),MATCH('2018'!Q$6,DataEx!$7:$7,0))</f>
        <v>0</v>
      </c>
      <c r="R34" s="189">
        <f>+INDEX(DataEx!$1:$1048576,MATCH('2018'!$A34,DataEx!$D:$D,0),MATCH('2018'!R$6,DataEx!$7:$7,0))</f>
        <v>0</v>
      </c>
      <c r="S34" s="270">
        <f t="shared" si="3"/>
        <v>3365928.33</v>
      </c>
      <c r="T34" s="271">
        <f t="shared" si="4"/>
        <v>7.6538379834913703E-4</v>
      </c>
      <c r="U34" s="386"/>
      <c r="V34" s="366"/>
    </row>
    <row r="35" spans="1:22">
      <c r="A35" s="176">
        <v>414</v>
      </c>
      <c r="B35" s="462" t="str">
        <f>+VLOOKUP($A35,Master!$D$25:$G$223,4,FALSE)</f>
        <v>Expenditures for Services</v>
      </c>
      <c r="C35" s="463"/>
      <c r="D35" s="463"/>
      <c r="E35" s="463"/>
      <c r="F35" s="463"/>
      <c r="G35" s="189">
        <f>+INDEX(DataEx!$1:$1048576,MATCH('2018'!$A35,DataEx!$D:$D,0),MATCH('2018'!G$6,DataEx!$7:$7,0))</f>
        <v>1697968.93</v>
      </c>
      <c r="H35" s="189">
        <f>+INDEX(DataEx!$1:$1048576,MATCH('2018'!$A35,DataEx!$D:$D,0),MATCH('2018'!H$6,DataEx!$7:$7,0))</f>
        <v>3151750.86</v>
      </c>
      <c r="I35" s="189">
        <f>+INDEX(DataEx!$1:$1048576,MATCH('2018'!$A35,DataEx!$D:$D,0),MATCH('2018'!I$6,DataEx!$7:$7,0))</f>
        <v>0</v>
      </c>
      <c r="J35" s="189">
        <f>+INDEX(DataEx!$1:$1048576,MATCH('2018'!$A35,DataEx!$D:$D,0),MATCH('2018'!J$6,DataEx!$7:$7,0))</f>
        <v>0</v>
      </c>
      <c r="K35" s="189">
        <f>+INDEX(DataEx!$1:$1048576,MATCH('2018'!$A35,DataEx!$D:$D,0),MATCH('2018'!K$6,DataEx!$7:$7,0))</f>
        <v>0</v>
      </c>
      <c r="L35" s="189">
        <f>+INDEX(DataEx!$1:$1048576,MATCH('2018'!$A35,DataEx!$D:$D,0),MATCH('2018'!L$6,DataEx!$7:$7,0))</f>
        <v>0</v>
      </c>
      <c r="M35" s="189">
        <f>+INDEX(DataEx!$1:$1048576,MATCH('2018'!$A35,DataEx!$D:$D,0),MATCH('2018'!M$6,DataEx!$7:$7,0))</f>
        <v>0</v>
      </c>
      <c r="N35" s="189">
        <f>+INDEX(DataEx!$1:$1048576,MATCH('2018'!$A35,DataEx!$D:$D,0),MATCH('2018'!N$6,DataEx!$7:$7,0))</f>
        <v>0</v>
      </c>
      <c r="O35" s="189">
        <f>+INDEX(DataEx!$1:$1048576,MATCH('2018'!$A35,DataEx!$D:$D,0),MATCH('2018'!O$6,DataEx!$7:$7,0))</f>
        <v>0</v>
      </c>
      <c r="P35" s="189">
        <f>+INDEX(DataEx!$1:$1048576,MATCH('2018'!$A35,DataEx!$D:$D,0),MATCH('2018'!P$6,DataEx!$7:$7,0))</f>
        <v>0</v>
      </c>
      <c r="Q35" s="189">
        <f>+INDEX(DataEx!$1:$1048576,MATCH('2018'!$A35,DataEx!$D:$D,0),MATCH('2018'!Q$6,DataEx!$7:$7,0))</f>
        <v>0</v>
      </c>
      <c r="R35" s="189">
        <f>+INDEX(DataEx!$1:$1048576,MATCH('2018'!$A35,DataEx!$D:$D,0),MATCH('2018'!R$6,DataEx!$7:$7,0))</f>
        <v>0</v>
      </c>
      <c r="S35" s="270">
        <f t="shared" si="3"/>
        <v>4849719.79</v>
      </c>
      <c r="T35" s="271">
        <f t="shared" si="4"/>
        <v>1.1027854992382382E-3</v>
      </c>
    </row>
    <row r="36" spans="1:22">
      <c r="A36" s="176">
        <v>415</v>
      </c>
      <c r="B36" s="462" t="str">
        <f>+VLOOKUP($A36,Master!$D$25:$G$223,4,FALSE)</f>
        <v>Current Maintenance</v>
      </c>
      <c r="C36" s="463"/>
      <c r="D36" s="463"/>
      <c r="E36" s="463"/>
      <c r="F36" s="463"/>
      <c r="G36" s="189">
        <f>+INDEX(DataEx!$1:$1048576,MATCH('2018'!$A36,DataEx!$D:$D,0),MATCH('2018'!G$6,DataEx!$7:$7,0))</f>
        <v>106817.18</v>
      </c>
      <c r="H36" s="189">
        <f>+INDEX(DataEx!$1:$1048576,MATCH('2018'!$A36,DataEx!$D:$D,0),MATCH('2018'!H$6,DataEx!$7:$7,0))</f>
        <v>1254053.07</v>
      </c>
      <c r="I36" s="189">
        <f>+INDEX(DataEx!$1:$1048576,MATCH('2018'!$A36,DataEx!$D:$D,0),MATCH('2018'!I$6,DataEx!$7:$7,0))</f>
        <v>0</v>
      </c>
      <c r="J36" s="189">
        <f>+INDEX(DataEx!$1:$1048576,MATCH('2018'!$A36,DataEx!$D:$D,0),MATCH('2018'!J$6,DataEx!$7:$7,0))</f>
        <v>0</v>
      </c>
      <c r="K36" s="189">
        <f>+INDEX(DataEx!$1:$1048576,MATCH('2018'!$A36,DataEx!$D:$D,0),MATCH('2018'!K$6,DataEx!$7:$7,0))</f>
        <v>0</v>
      </c>
      <c r="L36" s="189">
        <f>+INDEX(DataEx!$1:$1048576,MATCH('2018'!$A36,DataEx!$D:$D,0),MATCH('2018'!L$6,DataEx!$7:$7,0))</f>
        <v>0</v>
      </c>
      <c r="M36" s="189">
        <f>+INDEX(DataEx!$1:$1048576,MATCH('2018'!$A36,DataEx!$D:$D,0),MATCH('2018'!M$6,DataEx!$7:$7,0))</f>
        <v>0</v>
      </c>
      <c r="N36" s="189">
        <f>+INDEX(DataEx!$1:$1048576,MATCH('2018'!$A36,DataEx!$D:$D,0),MATCH('2018'!N$6,DataEx!$7:$7,0))</f>
        <v>0</v>
      </c>
      <c r="O36" s="189">
        <f>+INDEX(DataEx!$1:$1048576,MATCH('2018'!$A36,DataEx!$D:$D,0),MATCH('2018'!O$6,DataEx!$7:$7,0))</f>
        <v>0</v>
      </c>
      <c r="P36" s="189">
        <f>+INDEX(DataEx!$1:$1048576,MATCH('2018'!$A36,DataEx!$D:$D,0),MATCH('2018'!P$6,DataEx!$7:$7,0))</f>
        <v>0</v>
      </c>
      <c r="Q36" s="189">
        <f>+INDEX(DataEx!$1:$1048576,MATCH('2018'!$A36,DataEx!$D:$D,0),MATCH('2018'!Q$6,DataEx!$7:$7,0))</f>
        <v>0</v>
      </c>
      <c r="R36" s="189">
        <f>+INDEX(DataEx!$1:$1048576,MATCH('2018'!$A36,DataEx!$D:$D,0),MATCH('2018'!R$6,DataEx!$7:$7,0))</f>
        <v>0</v>
      </c>
      <c r="S36" s="270">
        <f t="shared" si="3"/>
        <v>1360870.25</v>
      </c>
      <c r="T36" s="271">
        <f t="shared" si="4"/>
        <v>3.0945045137230825E-4</v>
      </c>
    </row>
    <row r="37" spans="1:22">
      <c r="A37" s="176">
        <v>416</v>
      </c>
      <c r="B37" s="462" t="str">
        <f>+VLOOKUP($A37,Master!$D$25:$G$223,4,FALSE)</f>
        <v>Interests</v>
      </c>
      <c r="C37" s="463"/>
      <c r="D37" s="463"/>
      <c r="E37" s="463"/>
      <c r="F37" s="463"/>
      <c r="G37" s="189">
        <f>+INDEX(DataEx!$1:$1048576,MATCH('2018'!$A37,DataEx!$D:$D,0),MATCH('2018'!G$6,DataEx!$7:$7,0))</f>
        <v>4324077.55</v>
      </c>
      <c r="H37" s="189">
        <f>+INDEX(DataEx!$1:$1048576,MATCH('2018'!$A37,DataEx!$D:$D,0),MATCH('2018'!H$6,DataEx!$7:$7,0))</f>
        <v>778357.81</v>
      </c>
      <c r="I37" s="189">
        <f>+INDEX(DataEx!$1:$1048576,MATCH('2018'!$A37,DataEx!$D:$D,0),MATCH('2018'!I$6,DataEx!$7:$7,0))</f>
        <v>0</v>
      </c>
      <c r="J37" s="189">
        <f>+INDEX(DataEx!$1:$1048576,MATCH('2018'!$A37,DataEx!$D:$D,0),MATCH('2018'!J$6,DataEx!$7:$7,0))</f>
        <v>0</v>
      </c>
      <c r="K37" s="189">
        <f>+INDEX(DataEx!$1:$1048576,MATCH('2018'!$A37,DataEx!$D:$D,0),MATCH('2018'!K$6,DataEx!$7:$7,0))</f>
        <v>0</v>
      </c>
      <c r="L37" s="189">
        <f>+INDEX(DataEx!$1:$1048576,MATCH('2018'!$A37,DataEx!$D:$D,0),MATCH('2018'!L$6,DataEx!$7:$7,0))</f>
        <v>0</v>
      </c>
      <c r="M37" s="189">
        <f>+INDEX(DataEx!$1:$1048576,MATCH('2018'!$A37,DataEx!$D:$D,0),MATCH('2018'!M$6,DataEx!$7:$7,0))</f>
        <v>0</v>
      </c>
      <c r="N37" s="189">
        <f>+INDEX(DataEx!$1:$1048576,MATCH('2018'!$A37,DataEx!$D:$D,0),MATCH('2018'!N$6,DataEx!$7:$7,0))</f>
        <v>0</v>
      </c>
      <c r="O37" s="189">
        <f>+INDEX(DataEx!$1:$1048576,MATCH('2018'!$A37,DataEx!$D:$D,0),MATCH('2018'!O$6,DataEx!$7:$7,0))</f>
        <v>0</v>
      </c>
      <c r="P37" s="189">
        <f>+INDEX(DataEx!$1:$1048576,MATCH('2018'!$A37,DataEx!$D:$D,0),MATCH('2018'!P$6,DataEx!$7:$7,0))</f>
        <v>0</v>
      </c>
      <c r="Q37" s="189">
        <f>+INDEX(DataEx!$1:$1048576,MATCH('2018'!$A37,DataEx!$D:$D,0),MATCH('2018'!Q$6,DataEx!$7:$7,0))</f>
        <v>0</v>
      </c>
      <c r="R37" s="189">
        <f>+INDEX(DataEx!$1:$1048576,MATCH('2018'!$A37,DataEx!$D:$D,0),MATCH('2018'!R$6,DataEx!$7:$7,0))</f>
        <v>0</v>
      </c>
      <c r="S37" s="270">
        <f>+SUM(G37:R37)</f>
        <v>5102435.3599999994</v>
      </c>
      <c r="T37" s="271">
        <f t="shared" si="4"/>
        <v>1.1602508947859108E-3</v>
      </c>
    </row>
    <row r="38" spans="1:22">
      <c r="A38" s="176">
        <v>417</v>
      </c>
      <c r="B38" s="462" t="str">
        <f>+VLOOKUP($A38,Master!$D$25:$G$223,4,FALSE)</f>
        <v>Rent</v>
      </c>
      <c r="C38" s="463"/>
      <c r="D38" s="463"/>
      <c r="E38" s="463"/>
      <c r="F38" s="463"/>
      <c r="G38" s="189">
        <f>+INDEX(DataEx!$1:$1048576,MATCH('2018'!$A38,DataEx!$D:$D,0),MATCH('2018'!G$6,DataEx!$7:$7,0))</f>
        <v>175603.34</v>
      </c>
      <c r="H38" s="189">
        <f>+INDEX(DataEx!$1:$1048576,MATCH('2018'!$A38,DataEx!$D:$D,0),MATCH('2018'!H$6,DataEx!$7:$7,0))</f>
        <v>1124463.03</v>
      </c>
      <c r="I38" s="189">
        <f>+INDEX(DataEx!$1:$1048576,MATCH('2018'!$A38,DataEx!$D:$D,0),MATCH('2018'!I$6,DataEx!$7:$7,0))</f>
        <v>0</v>
      </c>
      <c r="J38" s="189">
        <f>+INDEX(DataEx!$1:$1048576,MATCH('2018'!$A38,DataEx!$D:$D,0),MATCH('2018'!J$6,DataEx!$7:$7,0))</f>
        <v>0</v>
      </c>
      <c r="K38" s="189">
        <f>+INDEX(DataEx!$1:$1048576,MATCH('2018'!$A38,DataEx!$D:$D,0),MATCH('2018'!K$6,DataEx!$7:$7,0))</f>
        <v>0</v>
      </c>
      <c r="L38" s="189">
        <f>+INDEX(DataEx!$1:$1048576,MATCH('2018'!$A38,DataEx!$D:$D,0),MATCH('2018'!L$6,DataEx!$7:$7,0))</f>
        <v>0</v>
      </c>
      <c r="M38" s="189">
        <f>+INDEX(DataEx!$1:$1048576,MATCH('2018'!$A38,DataEx!$D:$D,0),MATCH('2018'!M$6,DataEx!$7:$7,0))</f>
        <v>0</v>
      </c>
      <c r="N38" s="189">
        <f>+INDEX(DataEx!$1:$1048576,MATCH('2018'!$A38,DataEx!$D:$D,0),MATCH('2018'!N$6,DataEx!$7:$7,0))</f>
        <v>0</v>
      </c>
      <c r="O38" s="189">
        <f>+INDEX(DataEx!$1:$1048576,MATCH('2018'!$A38,DataEx!$D:$D,0),MATCH('2018'!O$6,DataEx!$7:$7,0))</f>
        <v>0</v>
      </c>
      <c r="P38" s="189">
        <f>+INDEX(DataEx!$1:$1048576,MATCH('2018'!$A38,DataEx!$D:$D,0),MATCH('2018'!P$6,DataEx!$7:$7,0))</f>
        <v>0</v>
      </c>
      <c r="Q38" s="189">
        <f>+INDEX(DataEx!$1:$1048576,MATCH('2018'!$A38,DataEx!$D:$D,0),MATCH('2018'!Q$6,DataEx!$7:$7,0))</f>
        <v>0</v>
      </c>
      <c r="R38" s="189">
        <f>+INDEX(DataEx!$1:$1048576,MATCH('2018'!$A38,DataEx!$D:$D,0),MATCH('2018'!R$6,DataEx!$7:$7,0))</f>
        <v>0</v>
      </c>
      <c r="S38" s="270">
        <f t="shared" si="3"/>
        <v>1300066.3700000001</v>
      </c>
      <c r="T38" s="271">
        <f t="shared" si="4"/>
        <v>2.9562416035655006E-4</v>
      </c>
    </row>
    <row r="39" spans="1:22">
      <c r="A39" s="176">
        <v>418</v>
      </c>
      <c r="B39" s="462" t="str">
        <f>+VLOOKUP($A39,Master!$D$25:$G$223,4,FALSE)</f>
        <v>Subsidies</v>
      </c>
      <c r="C39" s="463"/>
      <c r="D39" s="463"/>
      <c r="E39" s="463"/>
      <c r="F39" s="463"/>
      <c r="G39" s="189">
        <f>+INDEX(DataEx!$1:$1048576,MATCH('2018'!$A39,DataEx!$D:$D,0),MATCH('2018'!G$6,DataEx!$7:$7,0))</f>
        <v>31033.66</v>
      </c>
      <c r="H39" s="189">
        <f>+INDEX(DataEx!$1:$1048576,MATCH('2018'!$A39,DataEx!$D:$D,0),MATCH('2018'!H$6,DataEx!$7:$7,0))</f>
        <v>2281116.2599999998</v>
      </c>
      <c r="I39" s="189">
        <f>+INDEX(DataEx!$1:$1048576,MATCH('2018'!$A39,DataEx!$D:$D,0),MATCH('2018'!I$6,DataEx!$7:$7,0))</f>
        <v>0</v>
      </c>
      <c r="J39" s="189">
        <f>+INDEX(DataEx!$1:$1048576,MATCH('2018'!$A39,DataEx!$D:$D,0),MATCH('2018'!J$6,DataEx!$7:$7,0))</f>
        <v>0</v>
      </c>
      <c r="K39" s="189">
        <f>+INDEX(DataEx!$1:$1048576,MATCH('2018'!$A39,DataEx!$D:$D,0),MATCH('2018'!K$6,DataEx!$7:$7,0))</f>
        <v>0</v>
      </c>
      <c r="L39" s="189">
        <f>+INDEX(DataEx!$1:$1048576,MATCH('2018'!$A39,DataEx!$D:$D,0),MATCH('2018'!L$6,DataEx!$7:$7,0))</f>
        <v>0</v>
      </c>
      <c r="M39" s="189">
        <f>+INDEX(DataEx!$1:$1048576,MATCH('2018'!$A39,DataEx!$D:$D,0),MATCH('2018'!M$6,DataEx!$7:$7,0))</f>
        <v>0</v>
      </c>
      <c r="N39" s="189">
        <f>+INDEX(DataEx!$1:$1048576,MATCH('2018'!$A39,DataEx!$D:$D,0),MATCH('2018'!N$6,DataEx!$7:$7,0))</f>
        <v>0</v>
      </c>
      <c r="O39" s="189">
        <f>+INDEX(DataEx!$1:$1048576,MATCH('2018'!$A39,DataEx!$D:$D,0),MATCH('2018'!O$6,DataEx!$7:$7,0))</f>
        <v>0</v>
      </c>
      <c r="P39" s="189">
        <f>+INDEX(DataEx!$1:$1048576,MATCH('2018'!$A39,DataEx!$D:$D,0),MATCH('2018'!P$6,DataEx!$7:$7,0))</f>
        <v>0</v>
      </c>
      <c r="Q39" s="189">
        <f>+INDEX(DataEx!$1:$1048576,MATCH('2018'!$A39,DataEx!$D:$D,0),MATCH('2018'!Q$6,DataEx!$7:$7,0))</f>
        <v>0</v>
      </c>
      <c r="R39" s="189">
        <f>+INDEX(DataEx!$1:$1048576,MATCH('2018'!$A39,DataEx!$D:$D,0),MATCH('2018'!R$6,DataEx!$7:$7,0))</f>
        <v>0</v>
      </c>
      <c r="S39" s="270">
        <f t="shared" si="3"/>
        <v>2312149.92</v>
      </c>
      <c r="T39" s="271">
        <f t="shared" si="4"/>
        <v>5.2576344907565313E-4</v>
      </c>
    </row>
    <row r="40" spans="1:22">
      <c r="A40" s="176">
        <v>419</v>
      </c>
      <c r="B40" s="462" t="str">
        <f>+VLOOKUP($A40,Master!$D$25:$G$223,4,FALSE)</f>
        <v>Other expenditures</v>
      </c>
      <c r="C40" s="463"/>
      <c r="D40" s="463"/>
      <c r="E40" s="463"/>
      <c r="F40" s="463"/>
      <c r="G40" s="189">
        <f>+INDEX(DataEx!$1:$1048576,MATCH('2018'!$A40,DataEx!$D:$D,0),MATCH('2018'!G$6,DataEx!$7:$7,0))</f>
        <v>585935.19999999995</v>
      </c>
      <c r="H40" s="189">
        <f>+INDEX(DataEx!$1:$1048576,MATCH('2018'!$A40,DataEx!$D:$D,0),MATCH('2018'!H$6,DataEx!$7:$7,0))</f>
        <v>3391023.18</v>
      </c>
      <c r="I40" s="189">
        <f>+INDEX(DataEx!$1:$1048576,MATCH('2018'!$A40,DataEx!$D:$D,0),MATCH('2018'!I$6,DataEx!$7:$7,0))</f>
        <v>0</v>
      </c>
      <c r="J40" s="189">
        <f>+INDEX(DataEx!$1:$1048576,MATCH('2018'!$A40,DataEx!$D:$D,0),MATCH('2018'!J$6,DataEx!$7:$7,0))</f>
        <v>0</v>
      </c>
      <c r="K40" s="189">
        <f>+INDEX(DataEx!$1:$1048576,MATCH('2018'!$A40,DataEx!$D:$D,0),MATCH('2018'!K$6,DataEx!$7:$7,0))</f>
        <v>0</v>
      </c>
      <c r="L40" s="189">
        <f>+INDEX(DataEx!$1:$1048576,MATCH('2018'!$A40,DataEx!$D:$D,0),MATCH('2018'!L$6,DataEx!$7:$7,0))</f>
        <v>0</v>
      </c>
      <c r="M40" s="189">
        <f>+INDEX(DataEx!$1:$1048576,MATCH('2018'!$A40,DataEx!$D:$D,0),MATCH('2018'!M$6,DataEx!$7:$7,0))</f>
        <v>0</v>
      </c>
      <c r="N40" s="189">
        <f>+INDEX(DataEx!$1:$1048576,MATCH('2018'!$A40,DataEx!$D:$D,0),MATCH('2018'!N$6,DataEx!$7:$7,0))</f>
        <v>0</v>
      </c>
      <c r="O40" s="189">
        <f>+INDEX(DataEx!$1:$1048576,MATCH('2018'!$A40,DataEx!$D:$D,0),MATCH('2018'!O$6,DataEx!$7:$7,0))</f>
        <v>0</v>
      </c>
      <c r="P40" s="189">
        <f>+INDEX(DataEx!$1:$1048576,MATCH('2018'!$A40,DataEx!$D:$D,0),MATCH('2018'!P$6,DataEx!$7:$7,0))</f>
        <v>0</v>
      </c>
      <c r="Q40" s="189">
        <f>+INDEX(DataEx!$1:$1048576,MATCH('2018'!$A40,DataEx!$D:$D,0),MATCH('2018'!Q$6,DataEx!$7:$7,0))</f>
        <v>0</v>
      </c>
      <c r="R40" s="189">
        <f>+INDEX(DataEx!$1:$1048576,MATCH('2018'!$A40,DataEx!$D:$D,0),MATCH('2018'!R$6,DataEx!$7:$7,0))</f>
        <v>0</v>
      </c>
      <c r="S40" s="270">
        <f t="shared" si="3"/>
        <v>3976958.38</v>
      </c>
      <c r="T40" s="271">
        <f t="shared" si="4"/>
        <v>9.0432689360347453E-4</v>
      </c>
    </row>
    <row r="41" spans="1:22">
      <c r="A41" s="176">
        <v>440</v>
      </c>
      <c r="B41" s="462" t="str">
        <f>+VLOOKUP($A41,Master!$D$25:$G$223,4,FALSE)</f>
        <v>Current Capital Expenditure</v>
      </c>
      <c r="C41" s="463"/>
      <c r="D41" s="463"/>
      <c r="E41" s="463"/>
      <c r="F41" s="463"/>
      <c r="G41" s="189">
        <f>+INDEX(DataEx!$1:$1048576,MATCH('2018'!$A41,DataEx!$D:$D,0),MATCH('2018'!G$6,DataEx!$7:$7,0))</f>
        <v>3266992.16</v>
      </c>
      <c r="H41" s="189">
        <f>+INDEX(DataEx!$1:$1048576,MATCH('2018'!$A41,DataEx!$D:$D,0),MATCH('2018'!H$6,DataEx!$7:$7,0))</f>
        <v>1252962.76</v>
      </c>
      <c r="I41" s="189">
        <f>+INDEX(DataEx!$1:$1048576,MATCH('2018'!$A41,DataEx!$D:$D,0),MATCH('2018'!I$6,DataEx!$7:$7,0))</f>
        <v>0</v>
      </c>
      <c r="J41" s="189">
        <f>+INDEX(DataEx!$1:$1048576,MATCH('2018'!$A41,DataEx!$D:$D,0),MATCH('2018'!J$6,DataEx!$7:$7,0))</f>
        <v>0</v>
      </c>
      <c r="K41" s="189">
        <f>+INDEX(DataEx!$1:$1048576,MATCH('2018'!$A41,DataEx!$D:$D,0),MATCH('2018'!K$6,DataEx!$7:$7,0))</f>
        <v>0</v>
      </c>
      <c r="L41" s="189">
        <f>+INDEX(DataEx!$1:$1048576,MATCH('2018'!$A41,DataEx!$D:$D,0),MATCH('2018'!L$6,DataEx!$7:$7,0))</f>
        <v>0</v>
      </c>
      <c r="M41" s="189">
        <f>+INDEX(DataEx!$1:$1048576,MATCH('2018'!$A41,DataEx!$D:$D,0),MATCH('2018'!M$6,DataEx!$7:$7,0))</f>
        <v>0</v>
      </c>
      <c r="N41" s="189">
        <f>+INDEX(DataEx!$1:$1048576,MATCH('2018'!$A41,DataEx!$D:$D,0),MATCH('2018'!N$6,DataEx!$7:$7,0))</f>
        <v>0</v>
      </c>
      <c r="O41" s="189">
        <f>+INDEX(DataEx!$1:$1048576,MATCH('2018'!$A41,DataEx!$D:$D,0),MATCH('2018'!O$6,DataEx!$7:$7,0))</f>
        <v>0</v>
      </c>
      <c r="P41" s="189">
        <f>+INDEX(DataEx!$1:$1048576,MATCH('2018'!$A41,DataEx!$D:$D,0),MATCH('2018'!P$6,DataEx!$7:$7,0))</f>
        <v>0</v>
      </c>
      <c r="Q41" s="189">
        <f>+INDEX(DataEx!$1:$1048576,MATCH('2018'!$A41,DataEx!$D:$D,0),MATCH('2018'!Q$6,DataEx!$7:$7,0))</f>
        <v>0</v>
      </c>
      <c r="R41" s="189">
        <f>+INDEX(DataEx!$1:$1048576,MATCH('2018'!$A41,DataEx!$D:$D,0),MATCH('2018'!R$6,DataEx!$7:$7,0))</f>
        <v>0</v>
      </c>
      <c r="S41" s="270">
        <f t="shared" si="3"/>
        <v>4519954.92</v>
      </c>
      <c r="T41" s="271">
        <f t="shared" si="4"/>
        <v>1.0277997407735862E-3</v>
      </c>
    </row>
    <row r="42" spans="1:22">
      <c r="A42" s="176">
        <v>42</v>
      </c>
      <c r="B42" s="458" t="str">
        <f>+VLOOKUP($A42,Master!$D$25:$G$223,4,FALSE)</f>
        <v>Social Security Transfers</v>
      </c>
      <c r="C42" s="459"/>
      <c r="D42" s="459"/>
      <c r="E42" s="459"/>
      <c r="F42" s="459"/>
      <c r="G42" s="219">
        <f>+SUM(G43:G47)</f>
        <v>42244817.569999993</v>
      </c>
      <c r="H42" s="219">
        <f t="shared" ref="H42:R42" si="8">+SUM(H43:H47)</f>
        <v>45525440.089999996</v>
      </c>
      <c r="I42" s="219">
        <f t="shared" si="8"/>
        <v>0</v>
      </c>
      <c r="J42" s="219">
        <f t="shared" si="8"/>
        <v>0</v>
      </c>
      <c r="K42" s="219">
        <f t="shared" si="8"/>
        <v>0</v>
      </c>
      <c r="L42" s="219">
        <f t="shared" si="8"/>
        <v>0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87770257.659999996</v>
      </c>
      <c r="T42" s="274">
        <f t="shared" si="4"/>
        <v>1.9958218536962502E-2</v>
      </c>
    </row>
    <row r="43" spans="1:22">
      <c r="A43" s="176">
        <v>421</v>
      </c>
      <c r="B43" s="462" t="str">
        <f>+VLOOKUP($A43,Master!$D$25:$G$223,4,FALSE)</f>
        <v>Social Security</v>
      </c>
      <c r="C43" s="463"/>
      <c r="D43" s="463"/>
      <c r="E43" s="463"/>
      <c r="F43" s="463"/>
      <c r="G43" s="189">
        <f>+INDEX(DataEx!$1:$1048576,MATCH('2018'!$A43,DataEx!$D:$D,0),MATCH('2018'!G$6,DataEx!$7:$7,0))</f>
        <v>6003212.1200000001</v>
      </c>
      <c r="H43" s="189">
        <f>+INDEX(DataEx!$1:$1048576,MATCH('2018'!$A43,DataEx!$D:$D,0),MATCH('2018'!H$6,DataEx!$7:$7,0))</f>
        <v>7135869.1500000004</v>
      </c>
      <c r="I43" s="189">
        <f>+INDEX(DataEx!$1:$1048576,MATCH('2018'!$A43,DataEx!$D:$D,0),MATCH('2018'!I$6,DataEx!$7:$7,0))</f>
        <v>0</v>
      </c>
      <c r="J43" s="189">
        <f>+INDEX(DataEx!$1:$1048576,MATCH('2018'!$A43,DataEx!$D:$D,0),MATCH('2018'!J$6,DataEx!$7:$7,0))</f>
        <v>0</v>
      </c>
      <c r="K43" s="189">
        <f>+INDEX(DataEx!$1:$1048576,MATCH('2018'!$A43,DataEx!$D:$D,0),MATCH('2018'!K$6,DataEx!$7:$7,0))</f>
        <v>0</v>
      </c>
      <c r="L43" s="189">
        <f>+INDEX(DataEx!$1:$1048576,MATCH('2018'!$A43,DataEx!$D:$D,0),MATCH('2018'!L$6,DataEx!$7:$7,0))</f>
        <v>0</v>
      </c>
      <c r="M43" s="189">
        <f>+INDEX(DataEx!$1:$1048576,MATCH('2018'!$A43,DataEx!$D:$D,0),MATCH('2018'!M$6,DataEx!$7:$7,0))</f>
        <v>0</v>
      </c>
      <c r="N43" s="189">
        <f>+INDEX(DataEx!$1:$1048576,MATCH('2018'!$A43,DataEx!$D:$D,0),MATCH('2018'!N$6,DataEx!$7:$7,0))</f>
        <v>0</v>
      </c>
      <c r="O43" s="189">
        <f>+INDEX(DataEx!$1:$1048576,MATCH('2018'!$A43,DataEx!$D:$D,0),MATCH('2018'!O$6,DataEx!$7:$7,0))</f>
        <v>0</v>
      </c>
      <c r="P43" s="189">
        <f>+INDEX(DataEx!$1:$1048576,MATCH('2018'!$A43,DataEx!$D:$D,0),MATCH('2018'!P$6,DataEx!$7:$7,0))</f>
        <v>0</v>
      </c>
      <c r="Q43" s="189">
        <f>+INDEX(DataEx!$1:$1048576,MATCH('2018'!$A43,DataEx!$D:$D,0),MATCH('2018'!Q$6,DataEx!$7:$7,0))</f>
        <v>0</v>
      </c>
      <c r="R43" s="189">
        <f>+INDEX(DataEx!$1:$1048576,MATCH('2018'!$A43,DataEx!$D:$D,0),MATCH('2018'!R$6,DataEx!$7:$7,0))</f>
        <v>0</v>
      </c>
      <c r="S43" s="270">
        <f t="shared" si="3"/>
        <v>13139081.27</v>
      </c>
      <c r="T43" s="271">
        <f t="shared" si="4"/>
        <v>2.9877165950383156E-3</v>
      </c>
    </row>
    <row r="44" spans="1:22">
      <c r="A44" s="176">
        <v>422</v>
      </c>
      <c r="B44" s="462" t="str">
        <f>+VLOOKUP($A44,Master!$D$25:$G$223,4,FALSE)</f>
        <v>Funds for redundant labor</v>
      </c>
      <c r="C44" s="463"/>
      <c r="D44" s="463"/>
      <c r="E44" s="463"/>
      <c r="F44" s="463"/>
      <c r="G44" s="189">
        <f>+INDEX(DataEx!$1:$1048576,MATCH('2018'!$A44,DataEx!$D:$D,0),MATCH('2018'!G$6,DataEx!$7:$7,0))</f>
        <v>110952</v>
      </c>
      <c r="H44" s="189">
        <f>+INDEX(DataEx!$1:$1048576,MATCH('2018'!$A44,DataEx!$D:$D,0),MATCH('2018'!H$6,DataEx!$7:$7,0))</f>
        <v>1323906.01</v>
      </c>
      <c r="I44" s="189">
        <f>+INDEX(DataEx!$1:$1048576,MATCH('2018'!$A44,DataEx!$D:$D,0),MATCH('2018'!I$6,DataEx!$7:$7,0))</f>
        <v>0</v>
      </c>
      <c r="J44" s="189">
        <f>+INDEX(DataEx!$1:$1048576,MATCH('2018'!$A44,DataEx!$D:$D,0),MATCH('2018'!J$6,DataEx!$7:$7,0))</f>
        <v>0</v>
      </c>
      <c r="K44" s="189">
        <f>+INDEX(DataEx!$1:$1048576,MATCH('2018'!$A44,DataEx!$D:$D,0),MATCH('2018'!K$6,DataEx!$7:$7,0))</f>
        <v>0</v>
      </c>
      <c r="L44" s="189">
        <f>+INDEX(DataEx!$1:$1048576,MATCH('2018'!$A44,DataEx!$D:$D,0),MATCH('2018'!L$6,DataEx!$7:$7,0))</f>
        <v>0</v>
      </c>
      <c r="M44" s="189">
        <f>+INDEX(DataEx!$1:$1048576,MATCH('2018'!$A44,DataEx!$D:$D,0),MATCH('2018'!M$6,DataEx!$7:$7,0))</f>
        <v>0</v>
      </c>
      <c r="N44" s="189">
        <f>+INDEX(DataEx!$1:$1048576,MATCH('2018'!$A44,DataEx!$D:$D,0),MATCH('2018'!N$6,DataEx!$7:$7,0))</f>
        <v>0</v>
      </c>
      <c r="O44" s="189">
        <f>+INDEX(DataEx!$1:$1048576,MATCH('2018'!$A44,DataEx!$D:$D,0),MATCH('2018'!O$6,DataEx!$7:$7,0))</f>
        <v>0</v>
      </c>
      <c r="P44" s="189">
        <f>+INDEX(DataEx!$1:$1048576,MATCH('2018'!$A44,DataEx!$D:$D,0),MATCH('2018'!P$6,DataEx!$7:$7,0))</f>
        <v>0</v>
      </c>
      <c r="Q44" s="189">
        <f>+INDEX(DataEx!$1:$1048576,MATCH('2018'!$A44,DataEx!$D:$D,0),MATCH('2018'!Q$6,DataEx!$7:$7,0))</f>
        <v>0</v>
      </c>
      <c r="R44" s="189">
        <f>+INDEX(DataEx!$1:$1048576,MATCH('2018'!$A44,DataEx!$D:$D,0),MATCH('2018'!R$6,DataEx!$7:$7,0))</f>
        <v>0</v>
      </c>
      <c r="S44" s="270">
        <f t="shared" si="3"/>
        <v>1434858.01</v>
      </c>
      <c r="T44" s="271">
        <f t="shared" si="4"/>
        <v>3.2627464583759693E-4</v>
      </c>
    </row>
    <row r="45" spans="1:22">
      <c r="A45" s="176">
        <v>423</v>
      </c>
      <c r="B45" s="462" t="str">
        <f>+VLOOKUP($A45,Master!$D$25:$G$223,4,FALSE)</f>
        <v>Pension and Disability Insurance</v>
      </c>
      <c r="C45" s="463"/>
      <c r="D45" s="463"/>
      <c r="E45" s="463"/>
      <c r="F45" s="463"/>
      <c r="G45" s="189">
        <f>+INDEX(DataEx!$1:$1048576,MATCH('2018'!$A45,DataEx!$D:$D,0),MATCH('2018'!G$6,DataEx!$7:$7,0))</f>
        <v>34029606.390000001</v>
      </c>
      <c r="H45" s="189">
        <f>+INDEX(DataEx!$1:$1048576,MATCH('2018'!$A45,DataEx!$D:$D,0),MATCH('2018'!H$6,DataEx!$7:$7,0))</f>
        <v>34751702.420000002</v>
      </c>
      <c r="I45" s="189">
        <f>+INDEX(DataEx!$1:$1048576,MATCH('2018'!$A45,DataEx!$D:$D,0),MATCH('2018'!I$6,DataEx!$7:$7,0))</f>
        <v>0</v>
      </c>
      <c r="J45" s="189">
        <f>+INDEX(DataEx!$1:$1048576,MATCH('2018'!$A45,DataEx!$D:$D,0),MATCH('2018'!J$6,DataEx!$7:$7,0))</f>
        <v>0</v>
      </c>
      <c r="K45" s="189">
        <f>+INDEX(DataEx!$1:$1048576,MATCH('2018'!$A45,DataEx!$D:$D,0),MATCH('2018'!K$6,DataEx!$7:$7,0))</f>
        <v>0</v>
      </c>
      <c r="L45" s="189">
        <f>+INDEX(DataEx!$1:$1048576,MATCH('2018'!$A45,DataEx!$D:$D,0),MATCH('2018'!L$6,DataEx!$7:$7,0))</f>
        <v>0</v>
      </c>
      <c r="M45" s="189">
        <f>+INDEX(DataEx!$1:$1048576,MATCH('2018'!$A45,DataEx!$D:$D,0),MATCH('2018'!M$6,DataEx!$7:$7,0))</f>
        <v>0</v>
      </c>
      <c r="N45" s="189">
        <f>+INDEX(DataEx!$1:$1048576,MATCH('2018'!$A45,DataEx!$D:$D,0),MATCH('2018'!N$6,DataEx!$7:$7,0))</f>
        <v>0</v>
      </c>
      <c r="O45" s="189">
        <f>+INDEX(DataEx!$1:$1048576,MATCH('2018'!$A45,DataEx!$D:$D,0),MATCH('2018'!O$6,DataEx!$7:$7,0))</f>
        <v>0</v>
      </c>
      <c r="P45" s="189">
        <f>+INDEX(DataEx!$1:$1048576,MATCH('2018'!$A45,DataEx!$D:$D,0),MATCH('2018'!P$6,DataEx!$7:$7,0))</f>
        <v>0</v>
      </c>
      <c r="Q45" s="189">
        <f>+INDEX(DataEx!$1:$1048576,MATCH('2018'!$A45,DataEx!$D:$D,0),MATCH('2018'!Q$6,DataEx!$7:$7,0))</f>
        <v>0</v>
      </c>
      <c r="R45" s="189">
        <f>+INDEX(DataEx!$1:$1048576,MATCH('2018'!$A45,DataEx!$D:$D,0),MATCH('2018'!R$6,DataEx!$7:$7,0))</f>
        <v>0</v>
      </c>
      <c r="S45" s="270">
        <f t="shared" si="3"/>
        <v>68781308.810000002</v>
      </c>
      <c r="T45" s="271">
        <f t="shared" si="4"/>
        <v>1.5640291245423744E-2</v>
      </c>
    </row>
    <row r="46" spans="1:22">
      <c r="A46" s="176">
        <v>424</v>
      </c>
      <c r="B46" s="462" t="str">
        <f>+VLOOKUP($A46,Master!$D$25:$G$223,4,FALSE)</f>
        <v>Other Health Care Transfers</v>
      </c>
      <c r="C46" s="463"/>
      <c r="D46" s="463"/>
      <c r="E46" s="463"/>
      <c r="F46" s="463"/>
      <c r="G46" s="189">
        <f>+INDEX(DataEx!$1:$1048576,MATCH('2018'!$A46,DataEx!$D:$D,0),MATCH('2018'!G$6,DataEx!$7:$7,0))</f>
        <v>1365364.87</v>
      </c>
      <c r="H46" s="189">
        <f>+INDEX(DataEx!$1:$1048576,MATCH('2018'!$A46,DataEx!$D:$D,0),MATCH('2018'!H$6,DataEx!$7:$7,0))</f>
        <v>1602918.54</v>
      </c>
      <c r="I46" s="189">
        <f>+INDEX(DataEx!$1:$1048576,MATCH('2018'!$A46,DataEx!$D:$D,0),MATCH('2018'!I$6,DataEx!$7:$7,0))</f>
        <v>0</v>
      </c>
      <c r="J46" s="189">
        <f>+INDEX(DataEx!$1:$1048576,MATCH('2018'!$A46,DataEx!$D:$D,0),MATCH('2018'!J$6,DataEx!$7:$7,0))</f>
        <v>0</v>
      </c>
      <c r="K46" s="189">
        <f>+INDEX(DataEx!$1:$1048576,MATCH('2018'!$A46,DataEx!$D:$D,0),MATCH('2018'!K$6,DataEx!$7:$7,0))</f>
        <v>0</v>
      </c>
      <c r="L46" s="189">
        <f>+INDEX(DataEx!$1:$1048576,MATCH('2018'!$A46,DataEx!$D:$D,0),MATCH('2018'!L$6,DataEx!$7:$7,0))</f>
        <v>0</v>
      </c>
      <c r="M46" s="189">
        <f>+INDEX(DataEx!$1:$1048576,MATCH('2018'!$A46,DataEx!$D:$D,0),MATCH('2018'!M$6,DataEx!$7:$7,0))</f>
        <v>0</v>
      </c>
      <c r="N46" s="189">
        <f>+INDEX(DataEx!$1:$1048576,MATCH('2018'!$A46,DataEx!$D:$D,0),MATCH('2018'!N$6,DataEx!$7:$7,0))</f>
        <v>0</v>
      </c>
      <c r="O46" s="189">
        <f>+INDEX(DataEx!$1:$1048576,MATCH('2018'!$A46,DataEx!$D:$D,0),MATCH('2018'!O$6,DataEx!$7:$7,0))</f>
        <v>0</v>
      </c>
      <c r="P46" s="189">
        <f>+INDEX(DataEx!$1:$1048576,MATCH('2018'!$A46,DataEx!$D:$D,0),MATCH('2018'!P$6,DataEx!$7:$7,0))</f>
        <v>0</v>
      </c>
      <c r="Q46" s="189">
        <f>+INDEX(DataEx!$1:$1048576,MATCH('2018'!$A46,DataEx!$D:$D,0),MATCH('2018'!Q$6,DataEx!$7:$7,0))</f>
        <v>0</v>
      </c>
      <c r="R46" s="189">
        <f>+INDEX(DataEx!$1:$1048576,MATCH('2018'!$A46,DataEx!$D:$D,0),MATCH('2018'!R$6,DataEx!$7:$7,0))</f>
        <v>0</v>
      </c>
      <c r="S46" s="270">
        <f t="shared" si="3"/>
        <v>2968283.41</v>
      </c>
      <c r="T46" s="271">
        <f t="shared" si="4"/>
        <v>6.7496268731382313E-4</v>
      </c>
    </row>
    <row r="47" spans="1:22">
      <c r="A47" s="176">
        <v>425</v>
      </c>
      <c r="B47" s="462" t="str">
        <f>+VLOOKUP($A47,Master!$D$25:$G$223,4,FALSE)</f>
        <v>Other Health Care Insurance</v>
      </c>
      <c r="C47" s="463"/>
      <c r="D47" s="463"/>
      <c r="E47" s="463"/>
      <c r="F47" s="463"/>
      <c r="G47" s="189">
        <f>+INDEX(DataEx!$1:$1048576,MATCH('2018'!$A47,DataEx!$D:$D,0),MATCH('2018'!G$6,DataEx!$7:$7,0))</f>
        <v>735682.19</v>
      </c>
      <c r="H47" s="189">
        <f>+INDEX(DataEx!$1:$1048576,MATCH('2018'!$A47,DataEx!$D:$D,0),MATCH('2018'!H$6,DataEx!$7:$7,0))</f>
        <v>711043.97</v>
      </c>
      <c r="I47" s="189">
        <f>+INDEX(DataEx!$1:$1048576,MATCH('2018'!$A47,DataEx!$D:$D,0),MATCH('2018'!I$6,DataEx!$7:$7,0))</f>
        <v>0</v>
      </c>
      <c r="J47" s="189">
        <f>+INDEX(DataEx!$1:$1048576,MATCH('2018'!$A47,DataEx!$D:$D,0),MATCH('2018'!J$6,DataEx!$7:$7,0))</f>
        <v>0</v>
      </c>
      <c r="K47" s="189">
        <f>+INDEX(DataEx!$1:$1048576,MATCH('2018'!$A47,DataEx!$D:$D,0),MATCH('2018'!K$6,DataEx!$7:$7,0))</f>
        <v>0</v>
      </c>
      <c r="L47" s="189">
        <f>+INDEX(DataEx!$1:$1048576,MATCH('2018'!$A47,DataEx!$D:$D,0),MATCH('2018'!L$6,DataEx!$7:$7,0))</f>
        <v>0</v>
      </c>
      <c r="M47" s="189">
        <f>+INDEX(DataEx!$1:$1048576,MATCH('2018'!$A47,DataEx!$D:$D,0),MATCH('2018'!M$6,DataEx!$7:$7,0))</f>
        <v>0</v>
      </c>
      <c r="N47" s="189">
        <f>+INDEX(DataEx!$1:$1048576,MATCH('2018'!$A47,DataEx!$D:$D,0),MATCH('2018'!N$6,DataEx!$7:$7,0))</f>
        <v>0</v>
      </c>
      <c r="O47" s="189">
        <f>+INDEX(DataEx!$1:$1048576,MATCH('2018'!$A47,DataEx!$D:$D,0),MATCH('2018'!O$6,DataEx!$7:$7,0))</f>
        <v>0</v>
      </c>
      <c r="P47" s="189">
        <f>+INDEX(DataEx!$1:$1048576,MATCH('2018'!$A47,DataEx!$D:$D,0),MATCH('2018'!P$6,DataEx!$7:$7,0))</f>
        <v>0</v>
      </c>
      <c r="Q47" s="189">
        <f>+INDEX(DataEx!$1:$1048576,MATCH('2018'!$A47,DataEx!$D:$D,0),MATCH('2018'!Q$6,DataEx!$7:$7,0))</f>
        <v>0</v>
      </c>
      <c r="R47" s="189">
        <f>+INDEX(DataEx!$1:$1048576,MATCH('2018'!$A47,DataEx!$D:$D,0),MATCH('2018'!R$6,DataEx!$7:$7,0))</f>
        <v>0</v>
      </c>
      <c r="S47" s="270">
        <f t="shared" si="3"/>
        <v>1446726.16</v>
      </c>
      <c r="T47" s="271">
        <f t="shared" si="4"/>
        <v>3.2897336334902332E-4</v>
      </c>
    </row>
    <row r="48" spans="1:22">
      <c r="A48" s="176">
        <v>43</v>
      </c>
      <c r="B48" s="460" t="str">
        <f>+VLOOKUP($A48,Master!$D$25:$G$223,4,FALSE)</f>
        <v xml:space="preserve">Transfers to Institutions, Individuals, NGO and Public Sector </v>
      </c>
      <c r="C48" s="461"/>
      <c r="D48" s="461"/>
      <c r="E48" s="461"/>
      <c r="F48" s="461"/>
      <c r="G48" s="201">
        <f>+INDEX(DataEx!$1:$1048576,MATCH('2018'!$A48,DataEx!$D:$D,0),MATCH('2018'!G$6,DataEx!$7:$7,0))</f>
        <v>11036841.98</v>
      </c>
      <c r="H48" s="201">
        <f>+INDEX(DataEx!$1:$1048576,MATCH('2018'!$A48,DataEx!$D:$D,0),MATCH('2018'!H$6,DataEx!$7:$7,0))</f>
        <v>13101209.15</v>
      </c>
      <c r="I48" s="201">
        <f>+INDEX(DataEx!$1:$1048576,MATCH('2018'!$A48,DataEx!$D:$D,0),MATCH('2018'!I$6,DataEx!$7:$7,0))</f>
        <v>0</v>
      </c>
      <c r="J48" s="201">
        <f>+INDEX(DataEx!$1:$1048576,MATCH('2018'!$A48,DataEx!$D:$D,0),MATCH('2018'!J$6,DataEx!$7:$7,0))</f>
        <v>0</v>
      </c>
      <c r="K48" s="201">
        <f>+INDEX(DataEx!$1:$1048576,MATCH('2018'!$A48,DataEx!$D:$D,0),MATCH('2018'!K$6,DataEx!$7:$7,0))</f>
        <v>0</v>
      </c>
      <c r="L48" s="201">
        <f>+INDEX(DataEx!$1:$1048576,MATCH('2018'!$A48,DataEx!$D:$D,0),MATCH('2018'!L$6,DataEx!$7:$7,0))</f>
        <v>0</v>
      </c>
      <c r="M48" s="201">
        <f>+INDEX(DataEx!$1:$1048576,MATCH('2018'!$A48,DataEx!$D:$D,0),MATCH('2018'!M$6,DataEx!$7:$7,0))</f>
        <v>0</v>
      </c>
      <c r="N48" s="201">
        <f>+INDEX(DataEx!$1:$1048576,MATCH('2018'!$A48,DataEx!$D:$D,0),MATCH('2018'!N$6,DataEx!$7:$7,0))</f>
        <v>0</v>
      </c>
      <c r="O48" s="201">
        <f>+INDEX(DataEx!$1:$1048576,MATCH('2018'!$A48,DataEx!$D:$D,0),MATCH('2018'!O$6,DataEx!$7:$7,0))</f>
        <v>0</v>
      </c>
      <c r="P48" s="201">
        <f>+INDEX(DataEx!$1:$1048576,MATCH('2018'!$A48,DataEx!$D:$D,0),MATCH('2018'!P$6,DataEx!$7:$7,0))</f>
        <v>0</v>
      </c>
      <c r="Q48" s="201">
        <f>+INDEX(DataEx!$1:$1048576,MATCH('2018'!$A48,DataEx!$D:$D,0),MATCH('2018'!Q$6,DataEx!$7:$7,0))</f>
        <v>0</v>
      </c>
      <c r="R48" s="275">
        <f>+INDEX(DataEx!$1:$1048576,MATCH('2018'!$A48,DataEx!$D:$D,0),MATCH('2018'!R$6,DataEx!$7:$7,0))</f>
        <v>0</v>
      </c>
      <c r="S48" s="273">
        <f t="shared" si="3"/>
        <v>24138051.130000003</v>
      </c>
      <c r="T48" s="274">
        <f t="shared" si="4"/>
        <v>5.4887898515132913E-3</v>
      </c>
    </row>
    <row r="49" spans="1:22">
      <c r="A49" s="176">
        <v>44</v>
      </c>
      <c r="B49" s="460" t="str">
        <f>+VLOOKUP($A49,Master!$D$25:$G$223,4,FALSE)</f>
        <v>Capital Expenditure</v>
      </c>
      <c r="C49" s="461"/>
      <c r="D49" s="461"/>
      <c r="E49" s="461"/>
      <c r="F49" s="461"/>
      <c r="G49" s="201">
        <f>+INDEX(DataEx!$1:$1048576,MATCH('2018'!$A49,DataEx!$D:$D,0),MATCH('2018'!G$6,DataEx!$7:$7,0))</f>
        <v>2060574.27</v>
      </c>
      <c r="H49" s="201">
        <f>+INDEX(DataEx!$1:$1048576,MATCH('2018'!$A49,DataEx!$D:$D,0),MATCH('2018'!H$6,DataEx!$7:$7,0))</f>
        <v>2958395.49</v>
      </c>
      <c r="I49" s="201">
        <f>+INDEX(DataEx!$1:$1048576,MATCH('2018'!$A49,DataEx!$D:$D,0),MATCH('2018'!I$6,DataEx!$7:$7,0))</f>
        <v>0</v>
      </c>
      <c r="J49" s="201">
        <f>+INDEX(DataEx!$1:$1048576,MATCH('2018'!$A49,DataEx!$D:$D,0),MATCH('2018'!J$6,DataEx!$7:$7,0))</f>
        <v>0</v>
      </c>
      <c r="K49" s="201">
        <f>+INDEX(DataEx!$1:$1048576,MATCH('2018'!$A49,DataEx!$D:$D,0),MATCH('2018'!K$6,DataEx!$7:$7,0))</f>
        <v>0</v>
      </c>
      <c r="L49" s="201">
        <f>+INDEX(DataEx!$1:$1048576,MATCH('2018'!$A49,DataEx!$D:$D,0),MATCH('2018'!L$6,DataEx!$7:$7,0))</f>
        <v>0</v>
      </c>
      <c r="M49" s="201">
        <f>+INDEX(DataEx!$1:$1048576,MATCH('2018'!$A49,DataEx!$D:$D,0),MATCH('2018'!M$6,DataEx!$7:$7,0))</f>
        <v>0</v>
      </c>
      <c r="N49" s="201">
        <f>+INDEX(DataEx!$1:$1048576,MATCH('2018'!$A49,DataEx!$D:$D,0),MATCH('2018'!N$6,DataEx!$7:$7,0))</f>
        <v>0</v>
      </c>
      <c r="O49" s="201">
        <f>+INDEX(DataEx!$1:$1048576,MATCH('2018'!$A49,DataEx!$D:$D,0),MATCH('2018'!O$6,DataEx!$7:$7,0))</f>
        <v>0</v>
      </c>
      <c r="P49" s="201">
        <f>+INDEX(DataEx!$1:$1048576,MATCH('2018'!$A49,DataEx!$D:$D,0),MATCH('2018'!P$6,DataEx!$7:$7,0))</f>
        <v>0</v>
      </c>
      <c r="Q49" s="201">
        <f>+INDEX(DataEx!$1:$1048576,MATCH('2018'!$A49,DataEx!$D:$D,0),MATCH('2018'!Q$6,DataEx!$7:$7,0))</f>
        <v>0</v>
      </c>
      <c r="R49" s="201">
        <f>+INDEX(DataEx!$1:$1048576,MATCH('2018'!$A49,DataEx!$D:$D,0),MATCH('2018'!R$6,DataEx!$7:$7,0))</f>
        <v>0</v>
      </c>
      <c r="S49" s="273">
        <f t="shared" si="3"/>
        <v>5018969.76</v>
      </c>
      <c r="T49" s="274">
        <f t="shared" si="4"/>
        <v>1.1412715192032198E-3</v>
      </c>
    </row>
    <row r="50" spans="1:22">
      <c r="A50" s="176">
        <v>451</v>
      </c>
      <c r="B50" s="430" t="str">
        <f>+VLOOKUP($A50,Master!$D$25:$G$223,4,FALSE)</f>
        <v>Credits and Borrowings</v>
      </c>
      <c r="C50" s="431"/>
      <c r="D50" s="431"/>
      <c r="E50" s="431"/>
      <c r="F50" s="431"/>
      <c r="G50" s="189">
        <f>+INDEX(DataEx!$1:$1048576,MATCH('2018'!$A50,DataEx!$D:$D,0),MATCH('2018'!G$6,DataEx!$7:$7,0))</f>
        <v>5000</v>
      </c>
      <c r="H50" s="189">
        <f>+INDEX(DataEx!$1:$1048576,MATCH('2018'!$A50,DataEx!$D:$D,0),MATCH('2018'!H$6,DataEx!$7:$7,0))</f>
        <v>380906.62</v>
      </c>
      <c r="I50" s="189">
        <f>+INDEX(DataEx!$1:$1048576,MATCH('2018'!$A50,DataEx!$D:$D,0),MATCH('2018'!I$6,DataEx!$7:$7,0))</f>
        <v>0</v>
      </c>
      <c r="J50" s="189">
        <f>+INDEX(DataEx!$1:$1048576,MATCH('2018'!$A50,DataEx!$D:$D,0),MATCH('2018'!J$6,DataEx!$7:$7,0))</f>
        <v>0</v>
      </c>
      <c r="K50" s="189">
        <f>+INDEX(DataEx!$1:$1048576,MATCH('2018'!$A50,DataEx!$D:$D,0),MATCH('2018'!K$6,DataEx!$7:$7,0))</f>
        <v>0</v>
      </c>
      <c r="L50" s="189">
        <f>+INDEX(DataEx!$1:$1048576,MATCH('2018'!$A50,DataEx!$D:$D,0),MATCH('2018'!L$6,DataEx!$7:$7,0))</f>
        <v>0</v>
      </c>
      <c r="M50" s="189">
        <f>+INDEX(DataEx!$1:$1048576,MATCH('2018'!$A50,DataEx!$D:$D,0),MATCH('2018'!M$6,DataEx!$7:$7,0))</f>
        <v>0</v>
      </c>
      <c r="N50" s="189">
        <f>+INDEX(DataEx!$1:$1048576,MATCH('2018'!$A50,DataEx!$D:$D,0),MATCH('2018'!N$6,DataEx!$7:$7,0))</f>
        <v>0</v>
      </c>
      <c r="O50" s="189">
        <f>+INDEX(DataEx!$1:$1048576,MATCH('2018'!$A50,DataEx!$D:$D,0),MATCH('2018'!O$6,DataEx!$7:$7,0))</f>
        <v>0</v>
      </c>
      <c r="P50" s="189">
        <f>+INDEX(DataEx!$1:$1048576,MATCH('2018'!$A50,DataEx!$D:$D,0),MATCH('2018'!P$6,DataEx!$7:$7,0))</f>
        <v>0</v>
      </c>
      <c r="Q50" s="189">
        <f>+INDEX(DataEx!$1:$1048576,MATCH('2018'!$A50,DataEx!$D:$D,0),MATCH('2018'!Q$6,DataEx!$7:$7,0))</f>
        <v>0</v>
      </c>
      <c r="R50" s="189">
        <f>+INDEX(DataEx!$1:$1048576,MATCH('2018'!$A50,DataEx!$D:$D,0),MATCH('2018'!R$6,DataEx!$7:$7,0))</f>
        <v>0</v>
      </c>
      <c r="S50" s="270">
        <f t="shared" si="3"/>
        <v>385906.62</v>
      </c>
      <c r="T50" s="271">
        <f t="shared" si="4"/>
        <v>8.7751920321986487E-5</v>
      </c>
    </row>
    <row r="51" spans="1:22">
      <c r="A51" s="176">
        <v>47</v>
      </c>
      <c r="B51" s="430" t="str">
        <f>+VLOOKUP($A51,Master!$D$25:$G$223,4,FALSE)</f>
        <v>Reserves</v>
      </c>
      <c r="C51" s="431"/>
      <c r="D51" s="431"/>
      <c r="E51" s="431"/>
      <c r="F51" s="431"/>
      <c r="G51" s="189">
        <f>+INDEX(DataEx!$1:$1048576,MATCH('2018'!$A51,DataEx!$D:$D,0),MATCH('2018'!G$6,DataEx!$7:$7,0))</f>
        <v>190000</v>
      </c>
      <c r="H51" s="189">
        <f>+INDEX(DataEx!$1:$1048576,MATCH('2018'!$A51,DataEx!$D:$D,0),MATCH('2018'!H$6,DataEx!$7:$7,0))</f>
        <v>92000</v>
      </c>
      <c r="I51" s="189">
        <f>+INDEX(DataEx!$1:$1048576,MATCH('2018'!$A51,DataEx!$D:$D,0),MATCH('2018'!I$6,DataEx!$7:$7,0))</f>
        <v>0</v>
      </c>
      <c r="J51" s="189">
        <f>+INDEX(DataEx!$1:$1048576,MATCH('2018'!$A51,DataEx!$D:$D,0),MATCH('2018'!J$6,DataEx!$7:$7,0))</f>
        <v>0</v>
      </c>
      <c r="K51" s="189">
        <f>+INDEX(DataEx!$1:$1048576,MATCH('2018'!$A51,DataEx!$D:$D,0),MATCH('2018'!K$6,DataEx!$7:$7,0))</f>
        <v>0</v>
      </c>
      <c r="L51" s="189">
        <f>+INDEX(DataEx!$1:$1048576,MATCH('2018'!$A51,DataEx!$D:$D,0),MATCH('2018'!L$6,DataEx!$7:$7,0))</f>
        <v>0</v>
      </c>
      <c r="M51" s="189">
        <f>+INDEX(DataEx!$1:$1048576,MATCH('2018'!$A51,DataEx!$D:$D,0),MATCH('2018'!M$6,DataEx!$7:$7,0))</f>
        <v>0</v>
      </c>
      <c r="N51" s="189">
        <f>+INDEX(DataEx!$1:$1048576,MATCH('2018'!$A51,DataEx!$D:$D,0),MATCH('2018'!N$6,DataEx!$7:$7,0))</f>
        <v>0</v>
      </c>
      <c r="O51" s="189">
        <f>+INDEX(DataEx!$1:$1048576,MATCH('2018'!$A51,DataEx!$D:$D,0),MATCH('2018'!O$6,DataEx!$7:$7,0))</f>
        <v>0</v>
      </c>
      <c r="P51" s="189">
        <f>+INDEX(DataEx!$1:$1048576,MATCH('2018'!$A51,DataEx!$D:$D,0),MATCH('2018'!P$6,DataEx!$7:$7,0))</f>
        <v>0</v>
      </c>
      <c r="Q51" s="189">
        <f>+INDEX(DataEx!$1:$1048576,MATCH('2018'!$A51,DataEx!$D:$D,0),MATCH('2018'!Q$6,DataEx!$7:$7,0))</f>
        <v>0</v>
      </c>
      <c r="R51" s="189">
        <f>+INDEX(DataEx!$1:$1048576,MATCH('2018'!$A51,DataEx!$D:$D,0),MATCH('2018'!R$6,DataEx!$7:$7,0))</f>
        <v>0</v>
      </c>
      <c r="S51" s="270">
        <f t="shared" si="3"/>
        <v>282000</v>
      </c>
      <c r="T51" s="271">
        <f t="shared" si="4"/>
        <v>6.4124428678627465E-5</v>
      </c>
    </row>
    <row r="52" spans="1:22" ht="13.5" thickBot="1">
      <c r="A52" s="176">
        <v>462</v>
      </c>
      <c r="B52" s="448" t="str">
        <f>+VLOOKUP($A52,Master!$D$25:$G$223,4,FALSE)</f>
        <v>Repayment of Guarantees</v>
      </c>
      <c r="C52" s="449"/>
      <c r="D52" s="449"/>
      <c r="E52" s="449"/>
      <c r="F52" s="449"/>
      <c r="G52" s="225">
        <f>+INDEX(DataEx!$1:$1048576,MATCH('2018'!$A52,DataEx!$D:$D,0),MATCH('2018'!G$6,DataEx!$7:$7,0))</f>
        <v>0</v>
      </c>
      <c r="H52" s="225">
        <f>+INDEX(DataEx!$1:$1048576,MATCH('2018'!$A52,DataEx!$D:$D,0),MATCH('2018'!H$6,DataEx!$7:$7,0))</f>
        <v>0</v>
      </c>
      <c r="I52" s="225">
        <f>+INDEX(DataEx!$1:$1048576,MATCH('2018'!$A52,DataEx!$D:$D,0),MATCH('2018'!I$6,DataEx!$7:$7,0))</f>
        <v>0</v>
      </c>
      <c r="J52" s="225">
        <f>+INDEX(DataEx!$1:$1048576,MATCH('2018'!$A52,DataEx!$D:$D,0),MATCH('2018'!J$6,DataEx!$7:$7,0))</f>
        <v>0</v>
      </c>
      <c r="K52" s="225">
        <f>+INDEX(DataEx!$1:$1048576,MATCH('2018'!$A52,DataEx!$D:$D,0),MATCH('2018'!K$6,DataEx!$7:$7,0))</f>
        <v>0</v>
      </c>
      <c r="L52" s="225">
        <f>+INDEX(DataEx!$1:$1048576,MATCH('2018'!$A52,DataEx!$D:$D,0),MATCH('2018'!L$6,DataEx!$7:$7,0))</f>
        <v>0</v>
      </c>
      <c r="M52" s="225">
        <f>+INDEX(DataEx!$1:$1048576,MATCH('2018'!$A52,DataEx!$D:$D,0),MATCH('2018'!M$6,DataEx!$7:$7,0))</f>
        <v>0</v>
      </c>
      <c r="N52" s="225">
        <f>+INDEX(DataEx!$1:$1048576,MATCH('2018'!$A52,DataEx!$D:$D,0),MATCH('2018'!N$6,DataEx!$7:$7,0))</f>
        <v>0</v>
      </c>
      <c r="O52" s="225">
        <f>+INDEX(DataEx!$1:$1048576,MATCH('2018'!$A52,DataEx!$D:$D,0),MATCH('2018'!O$6,DataEx!$7:$7,0))</f>
        <v>0</v>
      </c>
      <c r="P52" s="225">
        <f>+INDEX(DataEx!$1:$1048576,MATCH('2018'!$A52,DataEx!$D:$D,0),MATCH('2018'!P$6,DataEx!$7:$7,0))</f>
        <v>0</v>
      </c>
      <c r="Q52" s="225">
        <f>+INDEX(DataEx!$1:$1048576,MATCH('2018'!$A52,DataEx!$D:$D,0),MATCH('2018'!Q$6,DataEx!$7:$7,0))</f>
        <v>0</v>
      </c>
      <c r="R52" s="225">
        <f>+INDEX(DataEx!$1:$1048576,MATCH('2018'!$A52,DataEx!$D:$D,0),MATCH('2018'!R$6,DataEx!$7:$7,0))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8" t="str">
        <f>+VLOOKUP($A53,Master!$D$25:$G$223,4,TRUE)</f>
        <v>Repayments of Arrears</v>
      </c>
      <c r="C53" s="449"/>
      <c r="D53" s="449"/>
      <c r="E53" s="449"/>
      <c r="F53" s="449"/>
      <c r="G53" s="225">
        <f>+INDEX(DataEx!$1:$1048576,MATCH('2018'!$A53,DataEx!$D:$D,0),MATCH('2018'!G$6,DataEx!$7:$7,0))</f>
        <v>1671507.81</v>
      </c>
      <c r="H53" s="225">
        <f>+INDEX(DataEx!$1:$1048576,MATCH('2018'!$A53,DataEx!$D:$D,0),MATCH('2018'!H$6,DataEx!$7:$7,0))</f>
        <v>2216803.66</v>
      </c>
      <c r="I53" s="225">
        <f>+INDEX(DataEx!$1:$1048576,MATCH('2018'!$A53,DataEx!$D:$D,0),MATCH('2018'!I$6,DataEx!$7:$7,0))</f>
        <v>0</v>
      </c>
      <c r="J53" s="225">
        <f>+INDEX(DataEx!$1:$1048576,MATCH('2018'!$A53,DataEx!$D:$D,0),MATCH('2018'!J$6,DataEx!$7:$7,0))</f>
        <v>0</v>
      </c>
      <c r="K53" s="225">
        <f>+INDEX(DataEx!$1:$1048576,MATCH('2018'!$A53,DataEx!$D:$D,0),MATCH('2018'!K$6,DataEx!$7:$7,0))</f>
        <v>0</v>
      </c>
      <c r="L53" s="225">
        <f>+INDEX(DataEx!$1:$1048576,MATCH('2018'!$A53,DataEx!$D:$D,0),MATCH('2018'!L$6,DataEx!$7:$7,0))</f>
        <v>0</v>
      </c>
      <c r="M53" s="225">
        <f>+INDEX(DataEx!$1:$1048576,MATCH('2018'!$A53,DataEx!$D:$D,0),MATCH('2018'!M$6,DataEx!$7:$7,0))</f>
        <v>0</v>
      </c>
      <c r="N53" s="225">
        <f>+INDEX(DataEx!$1:$1048576,MATCH('2018'!$A53,DataEx!$D:$D,0),MATCH('2018'!N$6,DataEx!$7:$7,0))</f>
        <v>0</v>
      </c>
      <c r="O53" s="225">
        <f>+INDEX(DataEx!$1:$1048576,MATCH('2018'!$A53,DataEx!$D:$D,0),MATCH('2018'!O$6,DataEx!$7:$7,0))</f>
        <v>0</v>
      </c>
      <c r="P53" s="225">
        <f>+INDEX(DataEx!$1:$1048576,MATCH('2018'!$A53,DataEx!$D:$D,0),MATCH('2018'!P$6,DataEx!$7:$7,0))</f>
        <v>0</v>
      </c>
      <c r="Q53" s="225">
        <f>+INDEX(DataEx!$1:$1048576,MATCH('2018'!$A53,DataEx!$D:$D,0),MATCH('2018'!Q$6,DataEx!$7:$7,0))</f>
        <v>0</v>
      </c>
      <c r="R53" s="225">
        <f>+INDEX(DataEx!$1:$1048576,MATCH('2018'!$A53,DataEx!$D:$D,0),MATCH('2018'!R$6,DataEx!$7:$7,0))</f>
        <v>0</v>
      </c>
      <c r="S53" s="284">
        <f>+SUM(G53:R53)</f>
        <v>3888311.47</v>
      </c>
      <c r="T53" s="285">
        <f>+S53/$T$7</f>
        <v>8.8416933169611391E-4</v>
      </c>
    </row>
    <row r="54" spans="1:22" ht="13.5" thickBot="1">
      <c r="A54" s="71">
        <v>1005</v>
      </c>
      <c r="B54" s="482" t="str">
        <f>+VLOOKUP($A54,Master!$D$25:$G$225,4,FALSE)</f>
        <v>Net increase of liabilities</v>
      </c>
      <c r="C54" s="483"/>
      <c r="D54" s="483"/>
      <c r="E54" s="483"/>
      <c r="F54" s="483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99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4" t="str">
        <f>+VLOOKUP($A55,Master!$D$25:$G$223,4,FALSE)</f>
        <v>Surplus / deficit</v>
      </c>
      <c r="C55" s="455"/>
      <c r="D55" s="455"/>
      <c r="E55" s="455"/>
      <c r="F55" s="455"/>
      <c r="G55" s="177">
        <f t="shared" ref="G55:R55" si="9">+G10-G29</f>
        <v>-24556258.700000003</v>
      </c>
      <c r="H55" s="177">
        <f t="shared" si="9"/>
        <v>-11710595.859999985</v>
      </c>
      <c r="I55" s="177">
        <f t="shared" si="9"/>
        <v>0</v>
      </c>
      <c r="J55" s="177">
        <f t="shared" si="9"/>
        <v>0</v>
      </c>
      <c r="K55" s="177">
        <f t="shared" si="9"/>
        <v>0</v>
      </c>
      <c r="L55" s="177">
        <f t="shared" si="9"/>
        <v>0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-36266854.559999987</v>
      </c>
      <c r="T55" s="287">
        <f t="shared" si="4"/>
        <v>-8.2467777611023915E-3</v>
      </c>
    </row>
    <row r="56" spans="1:22" ht="13.5" thickBot="1">
      <c r="A56" s="170">
        <v>1001</v>
      </c>
      <c r="B56" s="456" t="str">
        <f>+VLOOKUP($A56,Master!$D$25:$G$223,4,FALSE)</f>
        <v>Primary balance</v>
      </c>
      <c r="C56" s="457"/>
      <c r="D56" s="457"/>
      <c r="E56" s="457"/>
      <c r="F56" s="457"/>
      <c r="G56" s="231">
        <f>+G55+G37</f>
        <v>-20232181.150000002</v>
      </c>
      <c r="H56" s="231">
        <f t="shared" ref="H56:R56" si="10">+H55+H37</f>
        <v>-10932238.049999984</v>
      </c>
      <c r="I56" s="231">
        <f t="shared" si="10"/>
        <v>0</v>
      </c>
      <c r="J56" s="231">
        <f t="shared" si="10"/>
        <v>0</v>
      </c>
      <c r="K56" s="231">
        <f t="shared" si="10"/>
        <v>0</v>
      </c>
      <c r="L56" s="231">
        <f t="shared" si="10"/>
        <v>0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-31164419.199999988</v>
      </c>
      <c r="T56" s="287">
        <f t="shared" si="4"/>
        <v>-7.0865268663164813E-3</v>
      </c>
    </row>
    <row r="57" spans="1:22">
      <c r="A57" s="170">
        <v>46</v>
      </c>
      <c r="B57" s="458" t="str">
        <f>+VLOOKUP($A57,Master!$D$25:$G$223,4,FALSE)</f>
        <v>Repayment of Debt</v>
      </c>
      <c r="C57" s="459"/>
      <c r="D57" s="459"/>
      <c r="E57" s="459"/>
      <c r="F57" s="459"/>
      <c r="G57" s="219">
        <f t="shared" ref="G57:R57" si="11">+SUM(G58:G59)</f>
        <v>26200164.98</v>
      </c>
      <c r="H57" s="219">
        <f t="shared" si="11"/>
        <v>4403971.76</v>
      </c>
      <c r="I57" s="219">
        <f t="shared" si="11"/>
        <v>0</v>
      </c>
      <c r="J57" s="219">
        <f t="shared" si="11"/>
        <v>0</v>
      </c>
      <c r="K57" s="219">
        <f t="shared" si="11"/>
        <v>0</v>
      </c>
      <c r="L57" s="219">
        <f t="shared" si="11"/>
        <v>0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30604136.740000002</v>
      </c>
      <c r="T57" s="289">
        <f t="shared" si="4"/>
        <v>6.9591233462946546E-3</v>
      </c>
      <c r="V57" s="384"/>
    </row>
    <row r="58" spans="1:22">
      <c r="A58" s="170">
        <v>4611</v>
      </c>
      <c r="B58" s="446" t="str">
        <f>+VLOOKUP($A58,Master!$D$25:$G$223,4,FALSE)</f>
        <v>Repayment of Domestic Debt</v>
      </c>
      <c r="C58" s="447"/>
      <c r="D58" s="447"/>
      <c r="E58" s="447"/>
      <c r="F58" s="447"/>
      <c r="G58" s="237">
        <f>+INDEX(DataEx!$1:$1048576,MATCH('2018'!$A58,DataEx!$D:$D,0),MATCH('2018'!G$6,DataEx!$7:$7,0))</f>
        <v>24566746.16</v>
      </c>
      <c r="H58" s="237">
        <f>+INDEX(DataEx!$1:$1048576,MATCH('2018'!$A58,DataEx!$D:$D,0),MATCH('2018'!H$6,DataEx!$7:$7,0))</f>
        <v>867373.51</v>
      </c>
      <c r="I58" s="237">
        <f>+INDEX(DataEx!$1:$1048576,MATCH('2018'!$A58,DataEx!$D:$D,0),MATCH('2018'!I$6,DataEx!$7:$7,0))</f>
        <v>0</v>
      </c>
      <c r="J58" s="237">
        <f>+INDEX(DataEx!$1:$1048576,MATCH('2018'!$A58,DataEx!$D:$D,0),MATCH('2018'!J$6,DataEx!$7:$7,0))</f>
        <v>0</v>
      </c>
      <c r="K58" s="237">
        <f>+INDEX(DataEx!$1:$1048576,MATCH('2018'!$A58,DataEx!$D:$D,0),MATCH('2018'!K$6,DataEx!$7:$7,0))</f>
        <v>0</v>
      </c>
      <c r="L58" s="237">
        <f>+INDEX(DataEx!$1:$1048576,MATCH('2018'!$A58,DataEx!$D:$D,0),MATCH('2018'!L$6,DataEx!$7:$7,0))</f>
        <v>0</v>
      </c>
      <c r="M58" s="237">
        <f>+INDEX(DataEx!$1:$1048576,MATCH('2018'!$A58,DataEx!$D:$D,0),MATCH('2018'!M$6,DataEx!$7:$7,0))</f>
        <v>0</v>
      </c>
      <c r="N58" s="237">
        <f>+INDEX(DataEx!$1:$1048576,MATCH('2018'!$A58,DataEx!$D:$D,0),MATCH('2018'!N$6,DataEx!$7:$7,0))</f>
        <v>0</v>
      </c>
      <c r="O58" s="237">
        <f>+INDEX(DataEx!$1:$1048576,MATCH('2018'!$A58,DataEx!$D:$D,0),MATCH('2018'!O$6,DataEx!$7:$7,0))</f>
        <v>0</v>
      </c>
      <c r="P58" s="237">
        <f>+INDEX(DataEx!$1:$1048576,MATCH('2018'!$A58,DataEx!$D:$D,0),MATCH('2018'!P$6,DataEx!$7:$7,0))</f>
        <v>0</v>
      </c>
      <c r="Q58" s="237">
        <f>+INDEX(DataEx!$1:$1048576,MATCH('2018'!$A58,DataEx!$D:$D,0),MATCH('2018'!Q$6,DataEx!$7:$7,0))</f>
        <v>0</v>
      </c>
      <c r="R58" s="237">
        <f>+INDEX(DataEx!$1:$1048576,MATCH('2018'!$A58,DataEx!$D:$D,0),MATCH('2018'!R$6,DataEx!$7:$7,0))</f>
        <v>0</v>
      </c>
      <c r="S58" s="290">
        <f t="shared" si="3"/>
        <v>25434119.670000002</v>
      </c>
      <c r="T58" s="291">
        <f t="shared" si="4"/>
        <v>5.7835049389453582E-3</v>
      </c>
    </row>
    <row r="59" spans="1:22" ht="13.5" thickBot="1">
      <c r="A59" s="170">
        <v>4612</v>
      </c>
      <c r="B59" s="430" t="str">
        <f>+VLOOKUP($A59,Master!$D$25:$G$223,4,FALSE)</f>
        <v>Repayment of Foreign Debt</v>
      </c>
      <c r="C59" s="431"/>
      <c r="D59" s="431"/>
      <c r="E59" s="431"/>
      <c r="F59" s="431"/>
      <c r="G59" s="237">
        <f>+INDEX(DataEx!$1:$1048576,MATCH('2018'!$A59,DataEx!$D:$D,0),MATCH('2018'!G$6,DataEx!$7:$7,0))</f>
        <v>1633418.82</v>
      </c>
      <c r="H59" s="237">
        <f>+INDEX(DataEx!$1:$1048576,MATCH('2018'!$A59,DataEx!$D:$D,0),MATCH('2018'!H$6,DataEx!$7:$7,0))</f>
        <v>3536598.25</v>
      </c>
      <c r="I59" s="237">
        <f>+INDEX(DataEx!$1:$1048576,MATCH('2018'!$A59,DataEx!$D:$D,0),MATCH('2018'!I$6,DataEx!$7:$7,0))</f>
        <v>0</v>
      </c>
      <c r="J59" s="237">
        <f>+INDEX(DataEx!$1:$1048576,MATCH('2018'!$A59,DataEx!$D:$D,0),MATCH('2018'!J$6,DataEx!$7:$7,0))</f>
        <v>0</v>
      </c>
      <c r="K59" s="237">
        <f>+INDEX(DataEx!$1:$1048576,MATCH('2018'!$A59,DataEx!$D:$D,0),MATCH('2018'!K$6,DataEx!$7:$7,0))</f>
        <v>0</v>
      </c>
      <c r="L59" s="237">
        <f>+INDEX(DataEx!$1:$1048576,MATCH('2018'!$A59,DataEx!$D:$D,0),MATCH('2018'!L$6,DataEx!$7:$7,0))</f>
        <v>0</v>
      </c>
      <c r="M59" s="237">
        <f>+INDEX(DataEx!$1:$1048576,MATCH('2018'!$A59,DataEx!$D:$D,0),MATCH('2018'!M$6,DataEx!$7:$7,0))</f>
        <v>0</v>
      </c>
      <c r="N59" s="237">
        <f>+INDEX(DataEx!$1:$1048576,MATCH('2018'!$A59,DataEx!$D:$D,0),MATCH('2018'!N$6,DataEx!$7:$7,0))</f>
        <v>0</v>
      </c>
      <c r="O59" s="237">
        <f>+INDEX(DataEx!$1:$1048576,MATCH('2018'!$A59,DataEx!$D:$D,0),MATCH('2018'!O$6,DataEx!$7:$7,0))</f>
        <v>0</v>
      </c>
      <c r="P59" s="237">
        <f>+INDEX(DataEx!$1:$1048576,MATCH('2018'!$A59,DataEx!$D:$D,0),MATCH('2018'!P$6,DataEx!$7:$7,0))</f>
        <v>0</v>
      </c>
      <c r="Q59" s="237">
        <f>+INDEX(DataEx!$1:$1048576,MATCH('2018'!$A59,DataEx!$D:$D,0),MATCH('2018'!Q$6,DataEx!$7:$7,0))</f>
        <v>0</v>
      </c>
      <c r="R59" s="237">
        <f>+INDEX(DataEx!$1:$1048576,MATCH('2018'!$A59,DataEx!$D:$D,0),MATCH('2018'!R$6,DataEx!$7:$7,0))</f>
        <v>0</v>
      </c>
      <c r="S59" s="290">
        <f t="shared" si="3"/>
        <v>5170017.07</v>
      </c>
      <c r="T59" s="291">
        <f t="shared" si="4"/>
        <v>1.1756184073492962E-3</v>
      </c>
      <c r="V59" s="403"/>
    </row>
    <row r="60" spans="1:22" ht="13.5" thickBot="1">
      <c r="A60" s="170">
        <v>1002</v>
      </c>
      <c r="B60" s="450" t="str">
        <f>+VLOOKUP($A60,Master!$D$25:$G$223,4,FALSE)</f>
        <v>Financing needs</v>
      </c>
      <c r="C60" s="451"/>
      <c r="D60" s="451"/>
      <c r="E60" s="451"/>
      <c r="F60" s="451"/>
      <c r="G60" s="243">
        <f t="shared" ref="G60:R60" si="12">+G55-G57</f>
        <v>-50756423.680000007</v>
      </c>
      <c r="H60" s="243">
        <f t="shared" si="12"/>
        <v>-16114567.619999984</v>
      </c>
      <c r="I60" s="243">
        <f t="shared" si="12"/>
        <v>0</v>
      </c>
      <c r="J60" s="243">
        <f t="shared" si="12"/>
        <v>0</v>
      </c>
      <c r="K60" s="243">
        <f t="shared" si="12"/>
        <v>0</v>
      </c>
      <c r="L60" s="243">
        <f t="shared" si="12"/>
        <v>0</v>
      </c>
      <c r="M60" s="243">
        <f t="shared" si="12"/>
        <v>0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-66870991.29999999</v>
      </c>
      <c r="T60" s="293">
        <f t="shared" si="4"/>
        <v>-1.5205901107397047E-2</v>
      </c>
    </row>
    <row r="61" spans="1:22" ht="13.5" thickBot="1">
      <c r="A61" s="170">
        <v>1003</v>
      </c>
      <c r="B61" s="452" t="str">
        <f>+VLOOKUP($A61,Master!$D$25:$G$223,4,FALSE)</f>
        <v>Financing</v>
      </c>
      <c r="C61" s="453"/>
      <c r="D61" s="453"/>
      <c r="E61" s="453"/>
      <c r="F61" s="453"/>
      <c r="G61" s="177">
        <f>+SUM(G62:G65)</f>
        <v>50756423.680000007</v>
      </c>
      <c r="H61" s="177">
        <f t="shared" ref="H61:R61" si="13">+SUM(H62:H65)</f>
        <v>16114567.619999982</v>
      </c>
      <c r="I61" s="177">
        <f t="shared" si="13"/>
        <v>0</v>
      </c>
      <c r="J61" s="177">
        <f t="shared" si="13"/>
        <v>0</v>
      </c>
      <c r="K61" s="177">
        <f t="shared" si="13"/>
        <v>0</v>
      </c>
      <c r="L61" s="177">
        <f t="shared" si="13"/>
        <v>0</v>
      </c>
      <c r="M61" s="177">
        <f t="shared" si="13"/>
        <v>0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66870991.29999999</v>
      </c>
      <c r="T61" s="295">
        <f t="shared" si="4"/>
        <v>1.5205901107397047E-2</v>
      </c>
    </row>
    <row r="62" spans="1:22">
      <c r="A62" s="170">
        <v>7511</v>
      </c>
      <c r="B62" s="446" t="str">
        <f>+VLOOKUP($A62,Master!$D$25:$G$223,4,FALSE)</f>
        <v>Domestic Loans and Borrowings</v>
      </c>
      <c r="C62" s="447"/>
      <c r="D62" s="447"/>
      <c r="E62" s="447"/>
      <c r="F62" s="447"/>
      <c r="G62" s="237">
        <f>+INDEX(DataEx!$1:$1048576,MATCH('2018'!$A62,DataEx!$D:$D,0),MATCH('2018'!G$6,DataEx!$7:$7,0))</f>
        <v>24535941.960000001</v>
      </c>
      <c r="H62" s="237">
        <f>+INDEX(DataEx!$1:$1048576,MATCH('2018'!$A62,DataEx!$D:$D,0),MATCH('2018'!H$6,DataEx!$7:$7,0))</f>
        <v>74357443.420000002</v>
      </c>
      <c r="I62" s="237">
        <f>+INDEX(DataEx!$1:$1048576,MATCH('2018'!$A62,DataEx!$D:$D,0),MATCH('2018'!I$6,DataEx!$7:$7,0))</f>
        <v>0</v>
      </c>
      <c r="J62" s="237">
        <f>+INDEX(DataEx!$1:$1048576,MATCH('2018'!$A62,DataEx!$D:$D,0),MATCH('2018'!J$6,DataEx!$7:$7,0))</f>
        <v>0</v>
      </c>
      <c r="K62" s="237">
        <f>+INDEX(DataEx!$1:$1048576,MATCH('2018'!$A62,DataEx!$D:$D,0),MATCH('2018'!K$6,DataEx!$7:$7,0))</f>
        <v>0</v>
      </c>
      <c r="L62" s="237">
        <f>+INDEX(DataEx!$1:$1048576,MATCH('2018'!$A62,DataEx!$D:$D,0),MATCH('2018'!L$6,DataEx!$7:$7,0))</f>
        <v>0</v>
      </c>
      <c r="M62" s="237">
        <f>+INDEX(DataEx!$1:$1048576,MATCH('2018'!$A62,DataEx!$D:$D,0),MATCH('2018'!M$6,DataEx!$7:$7,0))</f>
        <v>0</v>
      </c>
      <c r="N62" s="237">
        <f>+INDEX(DataEx!$1:$1048576,MATCH('2018'!$A62,DataEx!$D:$D,0),MATCH('2018'!N$6,DataEx!$7:$7,0))</f>
        <v>0</v>
      </c>
      <c r="O62" s="237">
        <f>+INDEX(DataEx!$1:$1048576,MATCH('2018'!$A62,DataEx!$D:$D,0),MATCH('2018'!O$6,DataEx!$7:$7,0))</f>
        <v>0</v>
      </c>
      <c r="P62" s="237">
        <f>+INDEX(DataEx!$1:$1048576,MATCH('2018'!$A62,DataEx!$D:$D,0),MATCH('2018'!P$6,DataEx!$7:$7,0))</f>
        <v>0</v>
      </c>
      <c r="Q62" s="237">
        <f>+INDEX(DataEx!$1:$1048576,MATCH('2018'!$A62,DataEx!$D:$D,0),MATCH('2018'!Q$6,DataEx!$7:$7,0))</f>
        <v>0</v>
      </c>
      <c r="R62" s="237">
        <f>+INDEX(DataEx!$1:$1048576,MATCH('2018'!$A62,DataEx!$D:$D,0),MATCH('2018'!R$6,DataEx!$7:$7,0))</f>
        <v>0</v>
      </c>
      <c r="S62" s="290">
        <f t="shared" si="3"/>
        <v>98893385.379999995</v>
      </c>
      <c r="T62" s="291">
        <f t="shared" si="4"/>
        <v>2.2487524246765353E-2</v>
      </c>
    </row>
    <row r="63" spans="1:22">
      <c r="A63" s="170">
        <v>7512</v>
      </c>
      <c r="B63" s="430" t="str">
        <f>+VLOOKUP($A63,Master!$D$25:$G$223,4,FALSE)</f>
        <v>Foreign Loans and Borrowings</v>
      </c>
      <c r="C63" s="431"/>
      <c r="D63" s="431"/>
      <c r="E63" s="431"/>
      <c r="F63" s="431"/>
      <c r="G63" s="237">
        <f>+INDEX(DataEx!$1:$1048576,MATCH('2018'!$A63,DataEx!$D:$D,0),MATCH('2018'!G$6,DataEx!$7:$7,0))</f>
        <v>220322.84</v>
      </c>
      <c r="H63" s="237">
        <f>+INDEX(DataEx!$1:$1048576,MATCH('2018'!$A63,DataEx!$D:$D,0),MATCH('2018'!H$6,DataEx!$7:$7,0))</f>
        <v>191078.77</v>
      </c>
      <c r="I63" s="237">
        <f>+INDEX(DataEx!$1:$1048576,MATCH('2018'!$A63,DataEx!$D:$D,0),MATCH('2018'!I$6,DataEx!$7:$7,0))</f>
        <v>0</v>
      </c>
      <c r="J63" s="237">
        <f>+INDEX(DataEx!$1:$1048576,MATCH('2018'!$A63,DataEx!$D:$D,0),MATCH('2018'!J$6,DataEx!$7:$7,0))</f>
        <v>0</v>
      </c>
      <c r="K63" s="237">
        <f>+INDEX(DataEx!$1:$1048576,MATCH('2018'!$A63,DataEx!$D:$D,0),MATCH('2018'!K$6,DataEx!$7:$7,0))</f>
        <v>0</v>
      </c>
      <c r="L63" s="237">
        <f>+INDEX(DataEx!$1:$1048576,MATCH('2018'!$A63,DataEx!$D:$D,0),MATCH('2018'!L$6,DataEx!$7:$7,0))</f>
        <v>0</v>
      </c>
      <c r="M63" s="237">
        <f>+INDEX(DataEx!$1:$1048576,MATCH('2018'!$A63,DataEx!$D:$D,0),MATCH('2018'!M$6,DataEx!$7:$7,0))</f>
        <v>0</v>
      </c>
      <c r="N63" s="237">
        <f>+INDEX(DataEx!$1:$1048576,MATCH('2018'!$A63,DataEx!$D:$D,0),MATCH('2018'!N$6,DataEx!$7:$7,0))</f>
        <v>0</v>
      </c>
      <c r="O63" s="237">
        <f>+INDEX(DataEx!$1:$1048576,MATCH('2018'!$A63,DataEx!$D:$D,0),MATCH('2018'!O$6,DataEx!$7:$7,0))</f>
        <v>0</v>
      </c>
      <c r="P63" s="237">
        <f>+INDEX(DataEx!$1:$1048576,MATCH('2018'!$A63,DataEx!$D:$D,0),MATCH('2018'!P$6,DataEx!$7:$7,0))</f>
        <v>0</v>
      </c>
      <c r="Q63" s="237">
        <f>+INDEX(DataEx!$1:$1048576,MATCH('2018'!$A63,DataEx!$D:$D,0),MATCH('2018'!Q$6,DataEx!$7:$7,0))</f>
        <v>0</v>
      </c>
      <c r="R63" s="237">
        <f>+INDEX(DataEx!$1:$1048576,MATCH('2018'!$A63,DataEx!$D:$D,0),MATCH('2018'!R$6,DataEx!$7:$7,0))</f>
        <v>0</v>
      </c>
      <c r="S63" s="290">
        <f t="shared" si="3"/>
        <v>411401.61</v>
      </c>
      <c r="T63" s="291">
        <f t="shared" si="4"/>
        <v>9.3549266662118827E-5</v>
      </c>
    </row>
    <row r="64" spans="1:22">
      <c r="A64" s="170">
        <v>72</v>
      </c>
      <c r="B64" s="430" t="str">
        <f>+VLOOKUP($A64,Master!$D$25:$G$223,4,FALSE)</f>
        <v>Revenues from Selling Assets</v>
      </c>
      <c r="C64" s="431"/>
      <c r="D64" s="431"/>
      <c r="E64" s="431"/>
      <c r="F64" s="431"/>
      <c r="G64" s="237">
        <f>+INDEX(DataEx!$1:$1048576,MATCH('2018'!$A64,DataEx!$D:$D,0),MATCH('2018'!G$6,DataEx!$7:$7,0))</f>
        <v>136671.79999999999</v>
      </c>
      <c r="H64" s="237">
        <f>+INDEX(DataEx!$1:$1048576,MATCH('2018'!$A64,DataEx!$D:$D,0),MATCH('2018'!H$6,DataEx!$7:$7,0))</f>
        <v>273046.61</v>
      </c>
      <c r="I64" s="237">
        <f>+INDEX(DataEx!$1:$1048576,MATCH('2018'!$A64,DataEx!$D:$D,0),MATCH('2018'!I$6,DataEx!$7:$7,0))</f>
        <v>0</v>
      </c>
      <c r="J64" s="237">
        <f>+INDEX(DataEx!$1:$1048576,MATCH('2018'!$A64,DataEx!$D:$D,0),MATCH('2018'!J$6,DataEx!$7:$7,0))</f>
        <v>0</v>
      </c>
      <c r="K64" s="237">
        <f>+INDEX(DataEx!$1:$1048576,MATCH('2018'!$A64,DataEx!$D:$D,0),MATCH('2018'!K$6,DataEx!$7:$7,0))</f>
        <v>0</v>
      </c>
      <c r="L64" s="237">
        <f>+INDEX(DataEx!$1:$1048576,MATCH('2018'!$A64,DataEx!$D:$D,0),MATCH('2018'!L$6,DataEx!$7:$7,0))</f>
        <v>0</v>
      </c>
      <c r="M64" s="237">
        <f>+INDEX(DataEx!$1:$1048576,MATCH('2018'!$A64,DataEx!$D:$D,0),MATCH('2018'!M$6,DataEx!$7:$7,0))</f>
        <v>0</v>
      </c>
      <c r="N64" s="237">
        <f>+INDEX(DataEx!$1:$1048576,MATCH('2018'!$A64,DataEx!$D:$D,0),MATCH('2018'!N$6,DataEx!$7:$7,0))</f>
        <v>0</v>
      </c>
      <c r="O64" s="237">
        <f>+INDEX(DataEx!$1:$1048576,MATCH('2018'!$A64,DataEx!$D:$D,0),MATCH('2018'!O$6,DataEx!$7:$7,0))</f>
        <v>0</v>
      </c>
      <c r="P64" s="237">
        <f>+INDEX(DataEx!$1:$1048576,MATCH('2018'!$A64,DataEx!$D:$D,0),MATCH('2018'!P$6,DataEx!$7:$7,0))</f>
        <v>0</v>
      </c>
      <c r="Q64" s="237">
        <f>+INDEX(DataEx!$1:$1048576,MATCH('2018'!$A64,DataEx!$D:$D,0),MATCH('2018'!Q$6,DataEx!$7:$7,0))</f>
        <v>0</v>
      </c>
      <c r="R64" s="237">
        <f>+INDEX(DataEx!$1:$1048576,MATCH('2018'!$A64,DataEx!$D:$D,0),MATCH('2018'!R$6,DataEx!$7:$7,0))</f>
        <v>0</v>
      </c>
      <c r="S64" s="290">
        <f t="shared" si="3"/>
        <v>409718.41</v>
      </c>
      <c r="T64" s="291">
        <f t="shared" si="4"/>
        <v>9.3166521136048386E-5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25863487.080000006</v>
      </c>
      <c r="H65" s="251">
        <f t="shared" ref="H65:R65" si="14">-H60-SUM(H62:H64)</f>
        <v>-58707001.180000015</v>
      </c>
      <c r="I65" s="251">
        <f t="shared" si="14"/>
        <v>0</v>
      </c>
      <c r="J65" s="251">
        <f t="shared" si="14"/>
        <v>0</v>
      </c>
      <c r="K65" s="251">
        <f t="shared" si="14"/>
        <v>0</v>
      </c>
      <c r="L65" s="251">
        <f t="shared" si="14"/>
        <v>0</v>
      </c>
      <c r="M65" s="251">
        <f t="shared" si="14"/>
        <v>0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-32843514.100000009</v>
      </c>
      <c r="T65" s="297">
        <f t="shared" si="4"/>
        <v>-7.4683389271664753E-3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2018-01p</v>
      </c>
      <c r="H100" s="69" t="str">
        <f t="shared" si="15"/>
        <v>2018-02p</v>
      </c>
      <c r="I100" s="69" t="str">
        <f t="shared" si="15"/>
        <v>2018-03p</v>
      </c>
      <c r="J100" s="69" t="str">
        <f t="shared" si="15"/>
        <v>2018-04p</v>
      </c>
      <c r="K100" s="69" t="str">
        <f t="shared" si="15"/>
        <v>2018-05p</v>
      </c>
      <c r="L100" s="69" t="str">
        <f t="shared" si="15"/>
        <v>2018-06p</v>
      </c>
      <c r="M100" s="69" t="str">
        <f t="shared" si="15"/>
        <v>2018-07p</v>
      </c>
      <c r="N100" s="69" t="str">
        <f t="shared" si="15"/>
        <v>2018-08p</v>
      </c>
      <c r="O100" s="69" t="str">
        <f t="shared" si="15"/>
        <v>2018-09p</v>
      </c>
      <c r="P100" s="69" t="str">
        <f t="shared" si="15"/>
        <v>2018-10p</v>
      </c>
      <c r="Q100" s="69" t="str">
        <f t="shared" si="15"/>
        <v>2018-11p</v>
      </c>
      <c r="R100" s="69" t="str">
        <f t="shared" si="15"/>
        <v>2018-12p</v>
      </c>
    </row>
    <row r="101" spans="1:21" ht="15.75" customHeight="1" thickBot="1">
      <c r="B101" s="516" t="str">
        <f>+Master!G250</f>
        <v>Planned Budget Execution</v>
      </c>
      <c r="C101" s="517"/>
      <c r="D101" s="517"/>
      <c r="E101" s="517"/>
      <c r="F101" s="517"/>
      <c r="G101" s="510">
        <v>2018</v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11"/>
      <c r="S101" s="116" t="str">
        <f>+S7</f>
        <v>GDP</v>
      </c>
      <c r="T101" s="117">
        <f>+T7</f>
        <v>4397700000</v>
      </c>
    </row>
    <row r="102" spans="1:21" ht="15.75" customHeight="1">
      <c r="B102" s="518"/>
      <c r="C102" s="519"/>
      <c r="D102" s="519"/>
      <c r="E102" s="519"/>
      <c r="F102" s="520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10" t="str">
        <f>+Master!G244</f>
        <v>Jan - Dec</v>
      </c>
      <c r="T102" s="511">
        <f>+T8</f>
        <v>0</v>
      </c>
    </row>
    <row r="103" spans="1:21" ht="13.5" thickBot="1">
      <c r="B103" s="521"/>
      <c r="C103" s="522"/>
      <c r="D103" s="522"/>
      <c r="E103" s="522"/>
      <c r="F103" s="523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512" t="str">
        <f>+VLOOKUP(LEFT($A104,LEN(A104)-1)*1,Master!$D$25:$G$223,4,FALSE)</f>
        <v>Total Revenues</v>
      </c>
      <c r="C104" s="513"/>
      <c r="D104" s="513"/>
      <c r="E104" s="513"/>
      <c r="F104" s="513"/>
      <c r="G104" s="97">
        <f t="shared" ref="G104:R104" si="18">+G105+G113+SUM(G118:G122)</f>
        <v>80524770.855568931</v>
      </c>
      <c r="H104" s="97">
        <f t="shared" si="18"/>
        <v>96845894.734958217</v>
      </c>
      <c r="I104" s="97">
        <f t="shared" si="18"/>
        <v>146399218.28613439</v>
      </c>
      <c r="J104" s="97">
        <f t="shared" si="18"/>
        <v>135428806.55208561</v>
      </c>
      <c r="K104" s="97">
        <f t="shared" si="18"/>
        <v>137198433.09630129</v>
      </c>
      <c r="L104" s="97">
        <f t="shared" si="18"/>
        <v>147397563.13339874</v>
      </c>
      <c r="M104" s="97">
        <f t="shared" si="18"/>
        <v>159479461.28008562</v>
      </c>
      <c r="N104" s="97">
        <f t="shared" si="18"/>
        <v>164393248.71940091</v>
      </c>
      <c r="O104" s="97">
        <f t="shared" si="18"/>
        <v>152786589.37047243</v>
      </c>
      <c r="P104" s="97">
        <f t="shared" si="18"/>
        <v>152011105.38488871</v>
      </c>
      <c r="Q104" s="97">
        <f t="shared" si="18"/>
        <v>137712392.37608793</v>
      </c>
      <c r="R104" s="97">
        <f t="shared" si="18"/>
        <v>198068607.6239053</v>
      </c>
      <c r="S104" s="122">
        <f>+SUM(G104:R104)</f>
        <v>1708246091.4132881</v>
      </c>
      <c r="T104" s="123">
        <f>+S104/$T$7</f>
        <v>0.38844079664672171</v>
      </c>
    </row>
    <row r="105" spans="1:21">
      <c r="A105" s="138" t="str">
        <f t="shared" si="17"/>
        <v>711p</v>
      </c>
      <c r="B105" s="514" t="str">
        <f>+VLOOKUP(LEFT($A105,LEN(A105)-1)*1,Master!$D$25:$G$223,4,FALSE)</f>
        <v>Taxes</v>
      </c>
      <c r="C105" s="515"/>
      <c r="D105" s="515"/>
      <c r="E105" s="515"/>
      <c r="F105" s="515"/>
      <c r="G105" s="81">
        <f t="shared" ref="G105:R105" si="19">+SUM(G106:G112)</f>
        <v>60109816.050396062</v>
      </c>
      <c r="H105" s="81">
        <f t="shared" si="19"/>
        <v>57071387.698143646</v>
      </c>
      <c r="I105" s="81">
        <f t="shared" si="19"/>
        <v>100089058.0271076</v>
      </c>
      <c r="J105" s="81">
        <f t="shared" si="19"/>
        <v>90479064.507598534</v>
      </c>
      <c r="K105" s="81">
        <f t="shared" si="19"/>
        <v>87547020.248852983</v>
      </c>
      <c r="L105" s="81">
        <f t="shared" si="19"/>
        <v>95858615.9126039</v>
      </c>
      <c r="M105" s="81">
        <f t="shared" si="19"/>
        <v>100385808.64930755</v>
      </c>
      <c r="N105" s="81">
        <f t="shared" si="19"/>
        <v>111414256.15828978</v>
      </c>
      <c r="O105" s="81">
        <f t="shared" si="19"/>
        <v>103320065.36997487</v>
      </c>
      <c r="P105" s="81">
        <f t="shared" si="19"/>
        <v>96875847.045456797</v>
      </c>
      <c r="Q105" s="81">
        <f t="shared" si="19"/>
        <v>83438319.764974207</v>
      </c>
      <c r="R105" s="82">
        <f t="shared" si="19"/>
        <v>99732798.326922998</v>
      </c>
      <c r="S105" s="124">
        <f t="shared" ref="S105:S159" si="20">+SUM(G105:R105)</f>
        <v>1086322057.759629</v>
      </c>
      <c r="T105" s="125">
        <f t="shared" ref="T105:T159" si="21">+S105/$T$7</f>
        <v>0.24702050111640836</v>
      </c>
      <c r="U105" s="303"/>
    </row>
    <row r="106" spans="1:21">
      <c r="A106" s="138" t="str">
        <f t="shared" si="17"/>
        <v>7111p</v>
      </c>
      <c r="B106" s="496" t="str">
        <f>+VLOOKUP(LEFT($A106,LEN(A106)-1)*1,Master!$D$25:$G$223,4,FALSE)</f>
        <v>Personal Income Tax</v>
      </c>
      <c r="C106" s="497"/>
      <c r="D106" s="497"/>
      <c r="E106" s="497"/>
      <c r="F106" s="497"/>
      <c r="G106" s="91">
        <f>+SUM(DataEx!ET221)</f>
        <v>4618143.9894055836</v>
      </c>
      <c r="H106" s="91">
        <f>+SUM(DataEx!EU221)</f>
        <v>9284899.6687729731</v>
      </c>
      <c r="I106" s="91">
        <f>+SUM(DataEx!EV221)</f>
        <v>10892199.316978985</v>
      </c>
      <c r="J106" s="91">
        <f>+SUM(DataEx!EW221)</f>
        <v>10455826.187565433</v>
      </c>
      <c r="K106" s="91">
        <f>+SUM(DataEx!EX221)</f>
        <v>11769547.01149036</v>
      </c>
      <c r="L106" s="91">
        <f>+SUM(DataEx!EY221)</f>
        <v>11642228.889617292</v>
      </c>
      <c r="M106" s="91">
        <f>+SUM(DataEx!EZ221)</f>
        <v>12670329.157513712</v>
      </c>
      <c r="N106" s="91">
        <f>+SUM(DataEx!FA221)</f>
        <v>12548950.360382685</v>
      </c>
      <c r="O106" s="91">
        <f>+SUM(DataEx!FB221)</f>
        <v>11510602.880926838</v>
      </c>
      <c r="P106" s="91">
        <f>+SUM(DataEx!FC221)</f>
        <v>12249875.762775112</v>
      </c>
      <c r="Q106" s="91">
        <f>+SUM(DataEx!FD221)</f>
        <v>9188011.5097490586</v>
      </c>
      <c r="R106" s="91">
        <f>+SUM(DataEx!FE221)</f>
        <v>17303789.852902249</v>
      </c>
      <c r="S106" s="126">
        <f t="shared" si="20"/>
        <v>134134404.58808027</v>
      </c>
      <c r="T106" s="127">
        <f t="shared" si="21"/>
        <v>3.0501035675030191E-2</v>
      </c>
    </row>
    <row r="107" spans="1:21">
      <c r="A107" s="138" t="str">
        <f t="shared" si="17"/>
        <v>7112p</v>
      </c>
      <c r="B107" s="496" t="str">
        <f>+VLOOKUP(LEFT($A107,LEN(A107)-1)*1,Master!$D$25:$G$223,4,FALSE)</f>
        <v>Corporate Income Tax</v>
      </c>
      <c r="C107" s="497"/>
      <c r="D107" s="497"/>
      <c r="E107" s="497"/>
      <c r="F107" s="497"/>
      <c r="G107" s="91">
        <f>+SUM(DataEx!ET222)</f>
        <v>640697.66654902068</v>
      </c>
      <c r="H107" s="91">
        <f>+SUM(DataEx!EU222)</f>
        <v>1258489.341576278</v>
      </c>
      <c r="I107" s="91">
        <f>+SUM(DataEx!EV222)</f>
        <v>17846125.068047047</v>
      </c>
      <c r="J107" s="91">
        <f>+SUM(DataEx!EW222)</f>
        <v>14699092.518372357</v>
      </c>
      <c r="K107" s="91">
        <f>+SUM(DataEx!EX222)</f>
        <v>2718750.0754643138</v>
      </c>
      <c r="L107" s="91">
        <f>+SUM(DataEx!EY222)</f>
        <v>2526432.7594556934</v>
      </c>
      <c r="M107" s="91">
        <f>+SUM(DataEx!EZ222)</f>
        <v>2454704.3834308567</v>
      </c>
      <c r="N107" s="91">
        <f>+SUM(DataEx!FA222)</f>
        <v>2544621.6123291762</v>
      </c>
      <c r="O107" s="91">
        <f>+SUM(DataEx!FB222)</f>
        <v>1118291.2587748629</v>
      </c>
      <c r="P107" s="91">
        <f>+SUM(DataEx!FC222)</f>
        <v>1710454.4471528837</v>
      </c>
      <c r="Q107" s="91">
        <f>+SUM(DataEx!FD222)</f>
        <v>676421.92401853995</v>
      </c>
      <c r="R107" s="91">
        <f>+SUM(DataEx!FE222)</f>
        <v>1686954.7184825146</v>
      </c>
      <c r="S107" s="126">
        <f t="shared" si="20"/>
        <v>49881035.773653544</v>
      </c>
      <c r="T107" s="127">
        <f t="shared" si="21"/>
        <v>1.1342528088240112E-2</v>
      </c>
    </row>
    <row r="108" spans="1:21">
      <c r="A108" s="138" t="str">
        <f t="shared" si="17"/>
        <v>7113p</v>
      </c>
      <c r="B108" s="496" t="str">
        <f>+VLOOKUP(LEFT($A108,LEN(A108)-1)*1,Master!$D$25:$G$223,4,FALSE)</f>
        <v xml:space="preserve">Taxes on Sales of Property </v>
      </c>
      <c r="C108" s="497"/>
      <c r="D108" s="497"/>
      <c r="E108" s="497"/>
      <c r="F108" s="497"/>
      <c r="G108" s="91">
        <f>+SUM(DataEx!ET223)</f>
        <v>131310.10512390421</v>
      </c>
      <c r="H108" s="91">
        <f>+SUM(DataEx!EU223)</f>
        <v>241173.06208160633</v>
      </c>
      <c r="I108" s="91">
        <f>+SUM(DataEx!EV223)</f>
        <v>197793.08388741218</v>
      </c>
      <c r="J108" s="91">
        <f>+SUM(DataEx!EW223)</f>
        <v>209772.37284527504</v>
      </c>
      <c r="K108" s="91">
        <f>+SUM(DataEx!EX223)</f>
        <v>399270.53764722234</v>
      </c>
      <c r="L108" s="91">
        <f>+SUM(DataEx!EY223)</f>
        <v>214584.58779897663</v>
      </c>
      <c r="M108" s="91">
        <f>+SUM(DataEx!EZ223)</f>
        <v>314113.94562445628</v>
      </c>
      <c r="N108" s="91">
        <f>+SUM(DataEx!FA223)</f>
        <v>340718.21098900295</v>
      </c>
      <c r="O108" s="91">
        <f>+SUM(DataEx!FB223)</f>
        <v>258912.16492020246</v>
      </c>
      <c r="P108" s="91">
        <f>+SUM(DataEx!FC223)</f>
        <v>437182.06640708697</v>
      </c>
      <c r="Q108" s="91">
        <f>+SUM(DataEx!FD223)</f>
        <v>370142.87079353741</v>
      </c>
      <c r="R108" s="91">
        <f>+SUM(DataEx!FE223)</f>
        <v>290416.69112942234</v>
      </c>
      <c r="S108" s="126">
        <f t="shared" si="20"/>
        <v>3405389.6992481048</v>
      </c>
      <c r="T108" s="127">
        <f t="shared" si="21"/>
        <v>7.7435698188782877E-4</v>
      </c>
    </row>
    <row r="109" spans="1:21">
      <c r="A109" s="138" t="str">
        <f t="shared" si="17"/>
        <v>7114p</v>
      </c>
      <c r="B109" s="496" t="str">
        <f>+VLOOKUP(LEFT($A109,LEN(A109)-1)*1,Master!$D$25:$G$223,4,FALSE)</f>
        <v>Value Added Tax</v>
      </c>
      <c r="C109" s="497"/>
      <c r="D109" s="497"/>
      <c r="E109" s="497"/>
      <c r="F109" s="497"/>
      <c r="G109" s="91">
        <f>+SUM(DataEx!ET224)</f>
        <v>37523468.66235248</v>
      </c>
      <c r="H109" s="91">
        <f>+SUM(DataEx!EU224)</f>
        <v>30333658.787046466</v>
      </c>
      <c r="I109" s="91">
        <f>+SUM(DataEx!EV224)</f>
        <v>51631749.35770648</v>
      </c>
      <c r="J109" s="91">
        <f>+SUM(DataEx!EW224)</f>
        <v>44826373.040359117</v>
      </c>
      <c r="K109" s="91">
        <f>+SUM(DataEx!EX224)</f>
        <v>49873452.162422307</v>
      </c>
      <c r="L109" s="91">
        <f>+SUM(DataEx!EY224)</f>
        <v>57444085.190202698</v>
      </c>
      <c r="M109" s="91">
        <f>+SUM(DataEx!EZ224)</f>
        <v>58270263.375414416</v>
      </c>
      <c r="N109" s="91">
        <f>+SUM(DataEx!FA224)</f>
        <v>63955202.344856046</v>
      </c>
      <c r="O109" s="91">
        <f>+SUM(DataEx!FB224)</f>
        <v>60119888.964981407</v>
      </c>
      <c r="P109" s="91">
        <f>+SUM(DataEx!FC224)</f>
        <v>56319427.782048695</v>
      </c>
      <c r="Q109" s="91">
        <f>+SUM(DataEx!FD224)</f>
        <v>50563201.687991545</v>
      </c>
      <c r="R109" s="91">
        <f>+SUM(DataEx!FE224)</f>
        <v>56478824.882279612</v>
      </c>
      <c r="S109" s="126">
        <f t="shared" si="20"/>
        <v>617339596.23766124</v>
      </c>
      <c r="T109" s="127">
        <f t="shared" si="21"/>
        <v>0.14037783301217938</v>
      </c>
    </row>
    <row r="110" spans="1:21">
      <c r="A110" s="138" t="str">
        <f t="shared" si="17"/>
        <v>7115p</v>
      </c>
      <c r="B110" s="496" t="str">
        <f>+VLOOKUP(LEFT($A110,LEN(A110)-1)*1,Master!$D$25:$G$223,4,FALSE)</f>
        <v>Excises</v>
      </c>
      <c r="C110" s="497"/>
      <c r="D110" s="497"/>
      <c r="E110" s="497"/>
      <c r="F110" s="497"/>
      <c r="G110" s="91">
        <f>+SUM(DataEx!ET225)</f>
        <v>15514613.247426104</v>
      </c>
      <c r="H110" s="91">
        <f>+SUM(DataEx!EU225)</f>
        <v>13720024.892780244</v>
      </c>
      <c r="I110" s="91">
        <f>+SUM(DataEx!EV225)</f>
        <v>16442956.06471758</v>
      </c>
      <c r="J110" s="91">
        <f>+SUM(DataEx!EW225)</f>
        <v>17374028.269881994</v>
      </c>
      <c r="K110" s="91">
        <f>+SUM(DataEx!EX225)</f>
        <v>19701009.727677468</v>
      </c>
      <c r="L110" s="91">
        <f>+SUM(DataEx!EY225)</f>
        <v>20749639.846713897</v>
      </c>
      <c r="M110" s="91">
        <f>+SUM(DataEx!EZ225)</f>
        <v>23250436.480347391</v>
      </c>
      <c r="N110" s="91">
        <f>+SUM(DataEx!FA225)</f>
        <v>28321045.89384304</v>
      </c>
      <c r="O110" s="91">
        <f>+SUM(DataEx!FB225)</f>
        <v>27321859.077326633</v>
      </c>
      <c r="P110" s="91">
        <f>+SUM(DataEx!FC225)</f>
        <v>23123818.514601152</v>
      </c>
      <c r="Q110" s="91">
        <f>+SUM(DataEx!FD225)</f>
        <v>20002538.917064004</v>
      </c>
      <c r="R110" s="91">
        <f>+SUM(DataEx!FE225)</f>
        <v>20850235.007634521</v>
      </c>
      <c r="S110" s="126">
        <f t="shared" si="20"/>
        <v>246372205.940014</v>
      </c>
      <c r="T110" s="127">
        <f t="shared" si="21"/>
        <v>5.6022967901406193E-2</v>
      </c>
    </row>
    <row r="111" spans="1:21">
      <c r="A111" s="138" t="str">
        <f t="shared" si="17"/>
        <v>7116p</v>
      </c>
      <c r="B111" s="496" t="str">
        <f>+VLOOKUP(LEFT($A111,LEN(A111)-1)*1,Master!$D$25:$G$223,4,FALSE)</f>
        <v>Tax on International Trade and Transactions</v>
      </c>
      <c r="C111" s="497"/>
      <c r="D111" s="497"/>
      <c r="E111" s="497"/>
      <c r="F111" s="497"/>
      <c r="G111" s="91">
        <f>+SUM(DataEx!ET226)</f>
        <v>1059328.2399936907</v>
      </c>
      <c r="H111" s="91">
        <f>+SUM(DataEx!EU226)</f>
        <v>1579115.3478017247</v>
      </c>
      <c r="I111" s="91">
        <f>+SUM(DataEx!EV226)</f>
        <v>2201970.6838855804</v>
      </c>
      <c r="J111" s="91">
        <f>+SUM(DataEx!EW226)</f>
        <v>1985124.6631421652</v>
      </c>
      <c r="K111" s="91">
        <f>+SUM(DataEx!EX226)</f>
        <v>2257551.068690625</v>
      </c>
      <c r="L111" s="91">
        <f>+SUM(DataEx!EY226)</f>
        <v>2335126.2501745019</v>
      </c>
      <c r="M111" s="91">
        <f>+SUM(DataEx!EZ226)</f>
        <v>2493589.0518439799</v>
      </c>
      <c r="N111" s="91">
        <f>+SUM(DataEx!FA226)</f>
        <v>2829722.9926499384</v>
      </c>
      <c r="O111" s="91">
        <f>+SUM(DataEx!FB226)</f>
        <v>2126761.4806041955</v>
      </c>
      <c r="P111" s="91">
        <f>+SUM(DataEx!FC226)</f>
        <v>2143288.3925889055</v>
      </c>
      <c r="Q111" s="91">
        <f>+SUM(DataEx!FD226)</f>
        <v>1869250.9820304157</v>
      </c>
      <c r="R111" s="91">
        <f>+SUM(DataEx!FE226)</f>
        <v>2260026.1546102823</v>
      </c>
      <c r="S111" s="126">
        <f t="shared" si="20"/>
        <v>25140855.308016006</v>
      </c>
      <c r="T111" s="127">
        <f t="shared" si="21"/>
        <v>5.7168190890729258E-3</v>
      </c>
    </row>
    <row r="112" spans="1:21">
      <c r="A112" s="138" t="str">
        <f t="shared" si="17"/>
        <v>7118p</v>
      </c>
      <c r="B112" s="496" t="str">
        <f>+VLOOKUP(LEFT($A112,LEN(A112)-1)*1,Master!$D$25:$G$223,4,FALSE)</f>
        <v>Other Republic Taxes</v>
      </c>
      <c r="C112" s="497"/>
      <c r="D112" s="497"/>
      <c r="E112" s="497"/>
      <c r="F112" s="497"/>
      <c r="G112" s="91">
        <f>+SUM(DataEx!ET228)</f>
        <v>622254.13954528561</v>
      </c>
      <c r="H112" s="91">
        <f>+SUM(DataEx!EU228)</f>
        <v>654026.59808434988</v>
      </c>
      <c r="I112" s="91">
        <f>+SUM(DataEx!EV228)</f>
        <v>876264.45188452152</v>
      </c>
      <c r="J112" s="91">
        <f>+SUM(DataEx!EW228)</f>
        <v>928847.45543220767</v>
      </c>
      <c r="K112" s="91">
        <f>+SUM(DataEx!EX228)</f>
        <v>827439.66546069668</v>
      </c>
      <c r="L112" s="91">
        <f>+SUM(DataEx!EY228)</f>
        <v>946518.38864083635</v>
      </c>
      <c r="M112" s="91">
        <f>+SUM(DataEx!EZ228)</f>
        <v>932372.255132725</v>
      </c>
      <c r="N112" s="91">
        <f>+SUM(DataEx!FA228)</f>
        <v>873994.74323988287</v>
      </c>
      <c r="O112" s="91">
        <f>+SUM(DataEx!FB228)</f>
        <v>863749.54244072409</v>
      </c>
      <c r="P112" s="91">
        <f>+SUM(DataEx!FC228)</f>
        <v>891800.07988296391</v>
      </c>
      <c r="Q112" s="91">
        <f>+SUM(DataEx!FD228)</f>
        <v>768751.87332710018</v>
      </c>
      <c r="R112" s="91">
        <f>+SUM(DataEx!FE228)</f>
        <v>862551.01988440065</v>
      </c>
      <c r="S112" s="126">
        <f t="shared" si="20"/>
        <v>10048570.212955695</v>
      </c>
      <c r="T112" s="127">
        <f t="shared" si="21"/>
        <v>2.2849603685916944E-3</v>
      </c>
    </row>
    <row r="113" spans="1:20">
      <c r="A113" s="138" t="str">
        <f t="shared" si="17"/>
        <v>712p</v>
      </c>
      <c r="B113" s="508" t="str">
        <f>+VLOOKUP(LEFT($A113,LEN(A113)-1)*1,Master!$D$25:$G$223,4,FALSE)</f>
        <v>Contributions</v>
      </c>
      <c r="C113" s="509"/>
      <c r="D113" s="509"/>
      <c r="E113" s="509"/>
      <c r="F113" s="509"/>
      <c r="G113" s="83">
        <f>+SUM(G114:G117)</f>
        <v>16036024.793189028</v>
      </c>
      <c r="H113" s="83">
        <f t="shared" ref="H113:R113" si="22">+SUM(H114:H117)</f>
        <v>33298857.555693239</v>
      </c>
      <c r="I113" s="83">
        <f t="shared" si="22"/>
        <v>38781041.11782629</v>
      </c>
      <c r="J113" s="83">
        <f t="shared" si="22"/>
        <v>37207534.891815409</v>
      </c>
      <c r="K113" s="83">
        <f t="shared" si="22"/>
        <v>41975290.997073464</v>
      </c>
      <c r="L113" s="83">
        <f t="shared" si="22"/>
        <v>42006469.716118105</v>
      </c>
      <c r="M113" s="83">
        <f t="shared" si="22"/>
        <v>46051473.215158872</v>
      </c>
      <c r="N113" s="83">
        <f t="shared" si="22"/>
        <v>45417168.712223172</v>
      </c>
      <c r="O113" s="83">
        <f t="shared" si="22"/>
        <v>41655229.490652964</v>
      </c>
      <c r="P113" s="83">
        <f t="shared" si="22"/>
        <v>44149999.143204302</v>
      </c>
      <c r="Q113" s="83">
        <f t="shared" si="22"/>
        <v>45501177.426736034</v>
      </c>
      <c r="R113" s="84">
        <f t="shared" si="22"/>
        <v>79468127.972333685</v>
      </c>
      <c r="S113" s="128">
        <f t="shared" si="20"/>
        <v>511548395.03202456</v>
      </c>
      <c r="T113" s="129">
        <f t="shared" si="21"/>
        <v>0.11632180344999081</v>
      </c>
    </row>
    <row r="114" spans="1:20">
      <c r="A114" s="138" t="str">
        <f t="shared" si="17"/>
        <v>7121p</v>
      </c>
      <c r="B114" s="496" t="str">
        <f>+VLOOKUP(LEFT($A114,LEN(A114)-1)*1,Master!$D$25:$G$223,4,FALSE)</f>
        <v>Contributions for Pension and Disability Insurance</v>
      </c>
      <c r="C114" s="497"/>
      <c r="D114" s="497"/>
      <c r="E114" s="497"/>
      <c r="F114" s="497"/>
      <c r="G114" s="91">
        <f>+SUM(DataEx!ET230)</f>
        <v>9626465.1714532841</v>
      </c>
      <c r="H114" s="91">
        <f>+SUM(DataEx!EU230)</f>
        <v>19323119.320571974</v>
      </c>
      <c r="I114" s="91">
        <f>+SUM(DataEx!EV230)</f>
        <v>22661236.870072275</v>
      </c>
      <c r="J114" s="91">
        <f>+SUM(DataEx!EW230)</f>
        <v>21671712.932408508</v>
      </c>
      <c r="K114" s="91">
        <f>+SUM(DataEx!EX230)</f>
        <v>24422592.65266164</v>
      </c>
      <c r="L114" s="91">
        <f>+SUM(DataEx!EY230)</f>
        <v>24347303.194317084</v>
      </c>
      <c r="M114" s="91">
        <f>+SUM(DataEx!EZ230)</f>
        <v>27063230.092681259</v>
      </c>
      <c r="N114" s="91">
        <f>+SUM(DataEx!FA230)</f>
        <v>26617527.74049912</v>
      </c>
      <c r="O114" s="91">
        <f>+SUM(DataEx!FB230)</f>
        <v>24086861.224745333</v>
      </c>
      <c r="P114" s="91">
        <f>+SUM(DataEx!FC230)</f>
        <v>26037673.197168887</v>
      </c>
      <c r="Q114" s="91">
        <f>+SUM(DataEx!FD230)</f>
        <v>29266737.475276843</v>
      </c>
      <c r="R114" s="91">
        <f>+SUM(DataEx!FE230)</f>
        <v>48371655.090694487</v>
      </c>
      <c r="S114" s="126">
        <f t="shared" si="20"/>
        <v>303496114.9625507</v>
      </c>
      <c r="T114" s="127">
        <f t="shared" si="21"/>
        <v>6.901246446154824E-2</v>
      </c>
    </row>
    <row r="115" spans="1:20">
      <c r="A115" s="138" t="str">
        <f t="shared" si="17"/>
        <v>7122p</v>
      </c>
      <c r="B115" s="496" t="str">
        <f>+VLOOKUP(LEFT($A115,LEN(A115)-1)*1,Master!$D$25:$G$223,4,FALSE)</f>
        <v>Contributions for Health Insurance</v>
      </c>
      <c r="C115" s="497"/>
      <c r="D115" s="497"/>
      <c r="E115" s="497"/>
      <c r="F115" s="497"/>
      <c r="G115" s="91">
        <f>+SUM(DataEx!ET231)</f>
        <v>5931594.0843413193</v>
      </c>
      <c r="H115" s="91">
        <f>+SUM(DataEx!EU231)</f>
        <v>12036824.766470727</v>
      </c>
      <c r="I115" s="91">
        <f>+SUM(DataEx!EV231)</f>
        <v>14087280.929414179</v>
      </c>
      <c r="J115" s="91">
        <f>+SUM(DataEx!EW231)</f>
        <v>13443904.154916795</v>
      </c>
      <c r="K115" s="91">
        <f>+SUM(DataEx!EX231)</f>
        <v>15166634.423399368</v>
      </c>
      <c r="L115" s="91">
        <f>+SUM(DataEx!EY231)</f>
        <v>15076261.65313234</v>
      </c>
      <c r="M115" s="91">
        <f>+SUM(DataEx!EZ231)</f>
        <v>16282027.13815942</v>
      </c>
      <c r="N115" s="91">
        <f>+SUM(DataEx!FA231)</f>
        <v>16112166.956787322</v>
      </c>
      <c r="O115" s="91">
        <f>+SUM(DataEx!FB231)</f>
        <v>14895429.070452023</v>
      </c>
      <c r="P115" s="91">
        <f>+SUM(DataEx!FC231)</f>
        <v>15879931.744340258</v>
      </c>
      <c r="Q115" s="91">
        <f>+SUM(DataEx!FD231)</f>
        <v>14507425.295348117</v>
      </c>
      <c r="R115" s="91">
        <f>+SUM(DataEx!FE231)</f>
        <v>27518230.363804266</v>
      </c>
      <c r="S115" s="126">
        <f t="shared" si="20"/>
        <v>180937710.58056611</v>
      </c>
      <c r="T115" s="127">
        <f t="shared" si="21"/>
        <v>4.1143713891481026E-2</v>
      </c>
    </row>
    <row r="116" spans="1:20">
      <c r="A116" s="138" t="str">
        <f t="shared" si="17"/>
        <v>7123p</v>
      </c>
      <c r="B116" s="496" t="str">
        <f>+VLOOKUP(LEFT($A116,LEN(A116)-1)*1,Master!$D$25:$G$223,4,FALSE)</f>
        <v>Contributions for  Unemployment Insurance</v>
      </c>
      <c r="C116" s="497"/>
      <c r="D116" s="497"/>
      <c r="E116" s="497"/>
      <c r="F116" s="497"/>
      <c r="G116" s="91">
        <f>+SUM(DataEx!ET232)</f>
        <v>41461.016125474722</v>
      </c>
      <c r="H116" s="91">
        <f>+SUM(DataEx!EU232)</f>
        <v>1089835.9035174672</v>
      </c>
      <c r="I116" s="91">
        <f>+SUM(DataEx!EV232)</f>
        <v>1007647.8226283678</v>
      </c>
      <c r="J116" s="91">
        <f>+SUM(DataEx!EW232)</f>
        <v>1115720.629942816</v>
      </c>
      <c r="K116" s="91">
        <f>+SUM(DataEx!EX232)</f>
        <v>1279706.4140658588</v>
      </c>
      <c r="L116" s="91">
        <f>+SUM(DataEx!EY232)</f>
        <v>1486615.3225560505</v>
      </c>
      <c r="M116" s="91">
        <f>+SUM(DataEx!EZ232)</f>
        <v>1526583.0992700772</v>
      </c>
      <c r="N116" s="91">
        <f>+SUM(DataEx!FA232)</f>
        <v>1509125.8519229586</v>
      </c>
      <c r="O116" s="91">
        <f>+SUM(DataEx!FB232)</f>
        <v>1600961.2292083206</v>
      </c>
      <c r="P116" s="91">
        <f>+SUM(DataEx!FC232)</f>
        <v>1102624.1581454086</v>
      </c>
      <c r="Q116" s="91">
        <f>+SUM(DataEx!FD232)</f>
        <v>1132609.3818553921</v>
      </c>
      <c r="R116" s="91">
        <f>+SUM(DataEx!FE232)</f>
        <v>1420280.5236315699</v>
      </c>
      <c r="S116" s="126">
        <f t="shared" si="20"/>
        <v>14313171.352869764</v>
      </c>
      <c r="T116" s="127">
        <f t="shared" si="21"/>
        <v>3.2546948070286204E-3</v>
      </c>
    </row>
    <row r="117" spans="1:20">
      <c r="A117" s="138" t="str">
        <f t="shared" si="17"/>
        <v>7124p</v>
      </c>
      <c r="B117" s="496" t="str">
        <f>+VLOOKUP(LEFT($A117,LEN(A117)-1)*1,Master!$D$25:$G$223,4,FALSE)</f>
        <v>Other contributions</v>
      </c>
      <c r="C117" s="497"/>
      <c r="D117" s="497"/>
      <c r="E117" s="497"/>
      <c r="F117" s="497"/>
      <c r="G117" s="91">
        <f>+SUM(DataEx!ET233)</f>
        <v>436504.52126895066</v>
      </c>
      <c r="H117" s="91">
        <f>+SUM(DataEx!EU233)</f>
        <v>849077.56513307139</v>
      </c>
      <c r="I117" s="91">
        <f>+SUM(DataEx!EV233)</f>
        <v>1024875.4957114622</v>
      </c>
      <c r="J117" s="91">
        <f>+SUM(DataEx!EW233)</f>
        <v>976197.17454728554</v>
      </c>
      <c r="K117" s="91">
        <f>+SUM(DataEx!EX233)</f>
        <v>1106357.5069465931</v>
      </c>
      <c r="L117" s="91">
        <f>+SUM(DataEx!EY233)</f>
        <v>1096289.5461126356</v>
      </c>
      <c r="M117" s="91">
        <f>+SUM(DataEx!EZ233)</f>
        <v>1179632.8850481117</v>
      </c>
      <c r="N117" s="91">
        <f>+SUM(DataEx!FA233)</f>
        <v>1178348.1630137677</v>
      </c>
      <c r="O117" s="91">
        <f>+SUM(DataEx!FB233)</f>
        <v>1071977.9662472883</v>
      </c>
      <c r="P117" s="91">
        <f>+SUM(DataEx!FC233)</f>
        <v>1129770.0435497572</v>
      </c>
      <c r="Q117" s="91">
        <f>+SUM(DataEx!FD233)</f>
        <v>594405.2742556826</v>
      </c>
      <c r="R117" s="91">
        <f>+SUM(DataEx!FE233)</f>
        <v>2157961.9942033547</v>
      </c>
      <c r="S117" s="126">
        <f t="shared" si="20"/>
        <v>12801398.136037961</v>
      </c>
      <c r="T117" s="127">
        <f t="shared" si="21"/>
        <v>2.9109302899329105E-3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Duties</v>
      </c>
      <c r="C118" s="501"/>
      <c r="D118" s="501"/>
      <c r="E118" s="501"/>
      <c r="F118" s="501"/>
      <c r="G118" s="85">
        <f>+SUM(DataEx!ET234)</f>
        <v>822573.87303189654</v>
      </c>
      <c r="H118" s="85">
        <f>+SUM(DataEx!EU234)</f>
        <v>1133629.2497310659</v>
      </c>
      <c r="I118" s="85">
        <f>+SUM(DataEx!EV234)</f>
        <v>1448083.4033842015</v>
      </c>
      <c r="J118" s="85">
        <f>+SUM(DataEx!EW234)</f>
        <v>1280352.3214474013</v>
      </c>
      <c r="K118" s="85">
        <f>+SUM(DataEx!EX234)</f>
        <v>1486748.6512005788</v>
      </c>
      <c r="L118" s="85">
        <f>+SUM(DataEx!EY234)</f>
        <v>1904639.0114442713</v>
      </c>
      <c r="M118" s="85">
        <f>+SUM(DataEx!EZ234)</f>
        <v>1976601.3037568249</v>
      </c>
      <c r="N118" s="85">
        <f>+SUM(DataEx!FA234)</f>
        <v>2077189.4907324244</v>
      </c>
      <c r="O118" s="85">
        <f>+SUM(DataEx!FB234)</f>
        <v>1740400.529807793</v>
      </c>
      <c r="P118" s="85">
        <f>+SUM(DataEx!FC234)</f>
        <v>1738536.9681342742</v>
      </c>
      <c r="Q118" s="85">
        <f>+SUM(DataEx!FD234)</f>
        <v>1518924.626238036</v>
      </c>
      <c r="R118" s="85">
        <f>+SUM(DataEx!FE234)</f>
        <v>1552013.287896733</v>
      </c>
      <c r="S118" s="128">
        <f t="shared" si="20"/>
        <v>18679692.716805503</v>
      </c>
      <c r="T118" s="129">
        <f t="shared" si="21"/>
        <v>4.2476050473669201E-3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Fees</v>
      </c>
      <c r="C119" s="501"/>
      <c r="D119" s="501"/>
      <c r="E119" s="501"/>
      <c r="F119" s="501"/>
      <c r="G119" s="85">
        <f>+SUM(DataEx!ET241)</f>
        <v>1628645.8771561999</v>
      </c>
      <c r="H119" s="85">
        <f>+SUM(DataEx!EU241)</f>
        <v>1380031.1293454219</v>
      </c>
      <c r="I119" s="85">
        <f>+SUM(DataEx!EV241)</f>
        <v>1513465.5609304141</v>
      </c>
      <c r="J119" s="85">
        <f>+SUM(DataEx!EW241)</f>
        <v>2241837.9949164656</v>
      </c>
      <c r="K119" s="85">
        <f>+SUM(DataEx!EX241)</f>
        <v>1621166.4175876416</v>
      </c>
      <c r="L119" s="85">
        <f>+SUM(DataEx!EY241)</f>
        <v>1779175.5138106563</v>
      </c>
      <c r="M119" s="85">
        <f>+SUM(DataEx!EZ241)</f>
        <v>2789154.8984436481</v>
      </c>
      <c r="N119" s="85">
        <f>+SUM(DataEx!FA241)</f>
        <v>1899136.8492286047</v>
      </c>
      <c r="O119" s="85">
        <f>+SUM(DataEx!FB241)</f>
        <v>2473603.0943140839</v>
      </c>
      <c r="P119" s="85">
        <f>+SUM(DataEx!FC241)</f>
        <v>3082793.0316223907</v>
      </c>
      <c r="Q119" s="85">
        <f>+SUM(DataEx!FD241)</f>
        <v>2177694.0229320209</v>
      </c>
      <c r="R119" s="85">
        <f>+SUM(DataEx!FE241)</f>
        <v>3384627.4746935703</v>
      </c>
      <c r="S119" s="128">
        <f t="shared" si="20"/>
        <v>25971331.864981119</v>
      </c>
      <c r="T119" s="129">
        <f t="shared" si="21"/>
        <v>5.9056624746983916E-3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Other revenues</v>
      </c>
      <c r="C120" s="501"/>
      <c r="D120" s="501"/>
      <c r="E120" s="501"/>
      <c r="F120" s="501"/>
      <c r="G120" s="85">
        <f>+SUM(DataEx!ET251)</f>
        <v>1619178.9062074635</v>
      </c>
      <c r="H120" s="85">
        <f>+SUM(DataEx!EU251)</f>
        <v>2491636.2612391906</v>
      </c>
      <c r="I120" s="85">
        <f>+SUM(DataEx!EV251)</f>
        <v>2401948.1112873731</v>
      </c>
      <c r="J120" s="85">
        <f>+SUM(DataEx!EW251)</f>
        <v>3344600.0761654307</v>
      </c>
      <c r="K120" s="85">
        <f>+SUM(DataEx!EX251)</f>
        <v>2468145.0633592824</v>
      </c>
      <c r="L120" s="85">
        <f>+SUM(DataEx!EY251)</f>
        <v>3716136.5833768267</v>
      </c>
      <c r="M120" s="85">
        <f>+SUM(DataEx!EZ251)</f>
        <v>5285667.7694355203</v>
      </c>
      <c r="N120" s="85">
        <f>+SUM(DataEx!FA251)</f>
        <v>2802778.4155728412</v>
      </c>
      <c r="O120" s="85">
        <f>+SUM(DataEx!FB251)</f>
        <v>2001789.7120972713</v>
      </c>
      <c r="P120" s="85">
        <f>+SUM(DataEx!FC251)</f>
        <v>3126959.9936437784</v>
      </c>
      <c r="Q120" s="85">
        <f>+SUM(DataEx!FD251)</f>
        <v>2101144.0239198939</v>
      </c>
      <c r="R120" s="85">
        <f>+SUM(DataEx!FE251)</f>
        <v>5027417.6954201264</v>
      </c>
      <c r="S120" s="128">
        <f t="shared" si="20"/>
        <v>36387402.611725003</v>
      </c>
      <c r="T120" s="129">
        <f t="shared" si="21"/>
        <v>8.274189374383201E-3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Receipts from Repayment of Loans and Funds Carried over from Previous Year</v>
      </c>
      <c r="C121" s="501"/>
      <c r="D121" s="501"/>
      <c r="E121" s="501"/>
      <c r="F121" s="501"/>
      <c r="G121" s="85">
        <f>+SUM(DataEx!ET260)</f>
        <v>115670.29223974149</v>
      </c>
      <c r="H121" s="85">
        <f>+SUM(DataEx!EU260)</f>
        <v>384817.198982934</v>
      </c>
      <c r="I121" s="85">
        <f>+SUM(DataEx!EV260)</f>
        <v>96971.655429863298</v>
      </c>
      <c r="J121" s="85">
        <f>+SUM(DataEx!EW260)</f>
        <v>51648.628696593361</v>
      </c>
      <c r="K121" s="85">
        <f>+SUM(DataEx!EX260)</f>
        <v>261705.39724525085</v>
      </c>
      <c r="L121" s="85">
        <f>+SUM(DataEx!EY260)</f>
        <v>1101596.4636247132</v>
      </c>
      <c r="M121" s="85">
        <f>+SUM(DataEx!EZ260)</f>
        <v>453029.30888644891</v>
      </c>
      <c r="N121" s="85">
        <f>+SUM(DataEx!FA260)</f>
        <v>109871.96289508636</v>
      </c>
      <c r="O121" s="85">
        <f>+SUM(DataEx!FB260)</f>
        <v>140126.69896206958</v>
      </c>
      <c r="P121" s="85">
        <f>+SUM(DataEx!FC260)</f>
        <v>464568.40580190485</v>
      </c>
      <c r="Q121" s="85">
        <f>+SUM(DataEx!FD260)</f>
        <v>760023.54354085727</v>
      </c>
      <c r="R121" s="85">
        <f>+SUM(DataEx!FE260)</f>
        <v>887181.871817537</v>
      </c>
      <c r="S121" s="128">
        <f t="shared" si="20"/>
        <v>4827211.4281230001</v>
      </c>
      <c r="T121" s="129">
        <f t="shared" si="21"/>
        <v>1.0976672870188962E-3</v>
      </c>
    </row>
    <row r="122" spans="1:20" ht="13.5" thickBot="1">
      <c r="A122" s="138" t="str">
        <f t="shared" si="17"/>
        <v>74p</v>
      </c>
      <c r="B122" s="502" t="str">
        <f>+VLOOKUP(LEFT($A122,LEN(A122)-1)*1,Master!$D$25:$G$223,4,FALSE)</f>
        <v>Grants and Transfers</v>
      </c>
      <c r="C122" s="503"/>
      <c r="D122" s="503"/>
      <c r="E122" s="503"/>
      <c r="F122" s="503"/>
      <c r="G122" s="85">
        <f>+SUM(DataEx!ET263)</f>
        <v>192861.06334854156</v>
      </c>
      <c r="H122" s="85">
        <f>+SUM(DataEx!EU263)</f>
        <v>1085535.6418227185</v>
      </c>
      <c r="I122" s="85">
        <f>+SUM(DataEx!EV263)</f>
        <v>2068650.4101686741</v>
      </c>
      <c r="J122" s="85">
        <f>+SUM(DataEx!EW263)</f>
        <v>823768.13144576456</v>
      </c>
      <c r="K122" s="85">
        <f>+SUM(DataEx!EX263)</f>
        <v>1838356.3209820921</v>
      </c>
      <c r="L122" s="85">
        <f>+SUM(DataEx!EY263)</f>
        <v>1030929.9324202725</v>
      </c>
      <c r="M122" s="85">
        <f>+SUM(DataEx!EZ263)</f>
        <v>2537726.1350967488</v>
      </c>
      <c r="N122" s="85">
        <f>+SUM(DataEx!FA263)</f>
        <v>672847.13045898406</v>
      </c>
      <c r="O122" s="85">
        <f>+SUM(DataEx!FB263)</f>
        <v>1455374.4746633945</v>
      </c>
      <c r="P122" s="85">
        <f>+SUM(DataEx!FC263)</f>
        <v>2572400.7970252517</v>
      </c>
      <c r="Q122" s="85">
        <f>+SUM(DataEx!FD263)</f>
        <v>2215108.9677468878</v>
      </c>
      <c r="R122" s="85">
        <f>+SUM(DataEx!FE263)</f>
        <v>8016440.9948206674</v>
      </c>
      <c r="S122" s="130">
        <f t="shared" si="20"/>
        <v>24510000</v>
      </c>
      <c r="T122" s="131">
        <f t="shared" si="21"/>
        <v>5.5733678968551744E-3</v>
      </c>
    </row>
    <row r="123" spans="1:20" ht="13.5" thickBot="1">
      <c r="A123" s="138" t="str">
        <f t="shared" si="17"/>
        <v>4p</v>
      </c>
      <c r="B123" s="486" t="str">
        <f>+VLOOKUP(LEFT($A123,LEN(A123)-1)*1,Master!$D$25:$G$223,4,FALSE)</f>
        <v>Total Expenditures</v>
      </c>
      <c r="C123" s="487"/>
      <c r="D123" s="487"/>
      <c r="E123" s="487"/>
      <c r="F123" s="487"/>
      <c r="G123" s="97">
        <f>+G125+G136+G142+SUM(G143:G146)</f>
        <v>145769475.38066667</v>
      </c>
      <c r="H123" s="97">
        <f>+H125+H136+H142+SUM(H143:H146)</f>
        <v>145769475.38066667</v>
      </c>
      <c r="I123" s="97">
        <f t="shared" ref="I123:R123" si="23">+I125+I136+I142+SUM(I143:I146)</f>
        <v>145769475.38066667</v>
      </c>
      <c r="J123" s="97">
        <f t="shared" si="23"/>
        <v>145888475.26466668</v>
      </c>
      <c r="K123" s="97">
        <f t="shared" si="23"/>
        <v>146245474.91666669</v>
      </c>
      <c r="L123" s="97">
        <f t="shared" si="23"/>
        <v>145769475.38066667</v>
      </c>
      <c r="M123" s="97">
        <f t="shared" si="23"/>
        <v>157863102.90766668</v>
      </c>
      <c r="N123" s="97">
        <f t="shared" si="23"/>
        <v>157863102.90766668</v>
      </c>
      <c r="O123" s="97">
        <f t="shared" si="23"/>
        <v>157863102.90766668</v>
      </c>
      <c r="P123" s="97">
        <f t="shared" si="23"/>
        <v>157863102.90766668</v>
      </c>
      <c r="Q123" s="97">
        <f t="shared" si="23"/>
        <v>157863102.90766668</v>
      </c>
      <c r="R123" s="97">
        <f t="shared" si="23"/>
        <v>157863102.90766668</v>
      </c>
      <c r="S123" s="132">
        <f>+SUM(G123:R123)</f>
        <v>1822390469.1500003</v>
      </c>
      <c r="T123" s="133">
        <f t="shared" si="21"/>
        <v>0.41439626831070797</v>
      </c>
    </row>
    <row r="124" spans="1:20" ht="13.5" thickBot="1">
      <c r="A124" s="138" t="str">
        <f t="shared" si="17"/>
        <v>41p</v>
      </c>
      <c r="B124" s="504" t="str">
        <f>+VLOOKUP(LEFT($A124,LEN(A124)-1)*1,Master!$D$25:$G$223,4,FALSE)</f>
        <v>Current Expenditures</v>
      </c>
      <c r="C124" s="505"/>
      <c r="D124" s="505"/>
      <c r="E124" s="505"/>
      <c r="F124" s="505"/>
      <c r="G124" s="80">
        <f t="shared" ref="G124:R124" si="24">+G123-G143</f>
        <v>124297392.04733334</v>
      </c>
      <c r="H124" s="80">
        <f t="shared" si="24"/>
        <v>124297392.04733334</v>
      </c>
      <c r="I124" s="80">
        <f t="shared" si="24"/>
        <v>124297392.04733334</v>
      </c>
      <c r="J124" s="80">
        <f t="shared" si="24"/>
        <v>124416391.93133335</v>
      </c>
      <c r="K124" s="80">
        <f t="shared" si="24"/>
        <v>124773391.58333336</v>
      </c>
      <c r="L124" s="80">
        <f t="shared" si="24"/>
        <v>124297392.04733334</v>
      </c>
      <c r="M124" s="80">
        <f t="shared" si="24"/>
        <v>130872686.24100003</v>
      </c>
      <c r="N124" s="80">
        <f t="shared" si="24"/>
        <v>130872686.24100003</v>
      </c>
      <c r="O124" s="80">
        <f t="shared" si="24"/>
        <v>130872686.24100003</v>
      </c>
      <c r="P124" s="80">
        <f t="shared" si="24"/>
        <v>130872686.24100003</v>
      </c>
      <c r="Q124" s="80">
        <f t="shared" si="24"/>
        <v>130872686.24100003</v>
      </c>
      <c r="R124" s="80">
        <f t="shared" si="24"/>
        <v>130872686.24100003</v>
      </c>
      <c r="S124" s="134">
        <f t="shared" si="20"/>
        <v>1531615469.1500001</v>
      </c>
      <c r="T124" s="135">
        <f t="shared" si="21"/>
        <v>0.34827647842053805</v>
      </c>
    </row>
    <row r="125" spans="1:20">
      <c r="A125" s="138" t="str">
        <f t="shared" si="17"/>
        <v>40p</v>
      </c>
      <c r="B125" s="506" t="str">
        <f>+VLOOKUP(LEFT($A125,LEN(A125)-1)*1,Master!$D$25:$G$223,4,FALSE)</f>
        <v>Current Budgetary Expenditures</v>
      </c>
      <c r="C125" s="507"/>
      <c r="D125" s="507"/>
      <c r="E125" s="507"/>
      <c r="F125" s="507"/>
      <c r="G125" s="89">
        <f t="shared" ref="G125:R125" si="25">+SUM(G126:G135)</f>
        <v>61981026.661833338</v>
      </c>
      <c r="H125" s="89">
        <f t="shared" si="25"/>
        <v>61981026.661833338</v>
      </c>
      <c r="I125" s="89">
        <f t="shared" si="25"/>
        <v>61981026.661833338</v>
      </c>
      <c r="J125" s="89">
        <f t="shared" si="25"/>
        <v>61981026.661833338</v>
      </c>
      <c r="K125" s="89">
        <f t="shared" si="25"/>
        <v>61981026.661833338</v>
      </c>
      <c r="L125" s="89">
        <f t="shared" si="25"/>
        <v>61981026.661833338</v>
      </c>
      <c r="M125" s="89">
        <f t="shared" si="25"/>
        <v>68140897.7315</v>
      </c>
      <c r="N125" s="89">
        <f t="shared" si="25"/>
        <v>68140897.7315</v>
      </c>
      <c r="O125" s="89">
        <f t="shared" si="25"/>
        <v>68140897.7315</v>
      </c>
      <c r="P125" s="89">
        <f t="shared" si="25"/>
        <v>68140897.7315</v>
      </c>
      <c r="Q125" s="89">
        <f t="shared" si="25"/>
        <v>68140897.7315</v>
      </c>
      <c r="R125" s="90">
        <f t="shared" si="25"/>
        <v>68140897.7315</v>
      </c>
      <c r="S125" s="124">
        <f t="shared" si="20"/>
        <v>780731546.36000013</v>
      </c>
      <c r="T125" s="125">
        <f t="shared" si="21"/>
        <v>0.17753178851672469</v>
      </c>
    </row>
    <row r="126" spans="1:20">
      <c r="A126" s="138" t="str">
        <f t="shared" si="17"/>
        <v>411p</v>
      </c>
      <c r="B126" s="496" t="str">
        <f>+VLOOKUP(LEFT($A126,LEN(A126)-1)*1,Master!$D$25:$G$223,4,FALSE)</f>
        <v>Gross Salaries and Contributions</v>
      </c>
      <c r="C126" s="497"/>
      <c r="D126" s="497"/>
      <c r="E126" s="497"/>
      <c r="F126" s="497"/>
      <c r="G126" s="91">
        <f>+SUM(DataEx!ET272)</f>
        <v>36581480.009166665</v>
      </c>
      <c r="H126" s="91">
        <f>+SUM(DataEx!EU272)</f>
        <v>36581480.009166665</v>
      </c>
      <c r="I126" s="91">
        <f>+SUM(DataEx!EV272)</f>
        <v>36581480.009166665</v>
      </c>
      <c r="J126" s="91">
        <f>+SUM(DataEx!EW272)</f>
        <v>36581480.009166665</v>
      </c>
      <c r="K126" s="91">
        <f>+SUM(DataEx!EX272)</f>
        <v>36581480.009166665</v>
      </c>
      <c r="L126" s="91">
        <f>+SUM(DataEx!EY272)</f>
        <v>36581480.009166665</v>
      </c>
      <c r="M126" s="91">
        <f>+SUM(DataEx!EZ272)</f>
        <v>36581480.009166665</v>
      </c>
      <c r="N126" s="91">
        <f>+SUM(DataEx!FA272)</f>
        <v>36581480.009166665</v>
      </c>
      <c r="O126" s="91">
        <f>+SUM(DataEx!FB272)</f>
        <v>36581480.009166665</v>
      </c>
      <c r="P126" s="91">
        <f>+SUM(DataEx!FC272)</f>
        <v>36581480.009166665</v>
      </c>
      <c r="Q126" s="91">
        <f>+SUM(DataEx!FD272)</f>
        <v>36581480.009166665</v>
      </c>
      <c r="R126" s="91">
        <f>+SUM(DataEx!FE272)</f>
        <v>36581480.009166665</v>
      </c>
      <c r="S126" s="126">
        <f t="shared" si="20"/>
        <v>438977760.10999995</v>
      </c>
      <c r="T126" s="127">
        <f t="shared" si="21"/>
        <v>9.9819851310912519E-2</v>
      </c>
    </row>
    <row r="127" spans="1:20">
      <c r="A127" s="138" t="str">
        <f t="shared" si="17"/>
        <v>412p</v>
      </c>
      <c r="B127" s="496" t="str">
        <f>+VLOOKUP(LEFT($A127,LEN(A127)-1)*1,Master!$D$25:$G$223,4,FALSE)</f>
        <v>Other Personal Income</v>
      </c>
      <c r="C127" s="497"/>
      <c r="D127" s="497"/>
      <c r="E127" s="497"/>
      <c r="F127" s="497"/>
      <c r="G127" s="91">
        <f>+SUM(DataEx!ET278)</f>
        <v>1045765.8483333333</v>
      </c>
      <c r="H127" s="91">
        <f>+SUM(DataEx!EU278)</f>
        <v>1045765.8483333333</v>
      </c>
      <c r="I127" s="91">
        <f>+SUM(DataEx!EV278)</f>
        <v>1045765.8483333333</v>
      </c>
      <c r="J127" s="91">
        <f>+SUM(DataEx!EW278)</f>
        <v>1045765.8483333333</v>
      </c>
      <c r="K127" s="91">
        <f>+SUM(DataEx!EX278)</f>
        <v>1045765.8483333333</v>
      </c>
      <c r="L127" s="91">
        <f>+SUM(DataEx!EY278)</f>
        <v>1045765.8483333333</v>
      </c>
      <c r="M127" s="91">
        <f>+SUM(DataEx!EZ278)</f>
        <v>1045765.8483333333</v>
      </c>
      <c r="N127" s="91">
        <f>+SUM(DataEx!FA278)</f>
        <v>1045765.8483333333</v>
      </c>
      <c r="O127" s="91">
        <f>+SUM(DataEx!FB278)</f>
        <v>1045765.8483333333</v>
      </c>
      <c r="P127" s="91">
        <f>+SUM(DataEx!FC278)</f>
        <v>1045765.8483333333</v>
      </c>
      <c r="Q127" s="91">
        <f>+SUM(DataEx!FD278)</f>
        <v>1045765.8483333333</v>
      </c>
      <c r="R127" s="91">
        <f>+SUM(DataEx!FE278)</f>
        <v>1045765.8483333333</v>
      </c>
      <c r="S127" s="126">
        <f t="shared" si="20"/>
        <v>12549190.179999998</v>
      </c>
      <c r="T127" s="127">
        <f t="shared" si="21"/>
        <v>2.8535803215317093E-3</v>
      </c>
    </row>
    <row r="128" spans="1:20">
      <c r="A128" s="138" t="str">
        <f t="shared" si="17"/>
        <v>413p</v>
      </c>
      <c r="B128" s="496" t="str">
        <f>+VLOOKUP(LEFT($A128,LEN(A128)-1)*1,Master!$D$25:$G$223,4,FALSE)</f>
        <v>Expenditures for Supplies</v>
      </c>
      <c r="C128" s="497"/>
      <c r="D128" s="497"/>
      <c r="E128" s="497"/>
      <c r="F128" s="497"/>
      <c r="G128" s="91">
        <f>+SUM(DataEx!ET286)</f>
        <v>2429373.3213333334</v>
      </c>
      <c r="H128" s="91">
        <f>+SUM(DataEx!EU286)</f>
        <v>2429373.3213333334</v>
      </c>
      <c r="I128" s="91">
        <f>+SUM(DataEx!EV286)</f>
        <v>2429373.3213333334</v>
      </c>
      <c r="J128" s="91">
        <f>+SUM(DataEx!EW286)</f>
        <v>2429373.3213333334</v>
      </c>
      <c r="K128" s="91">
        <f>+SUM(DataEx!EX286)</f>
        <v>2429373.3213333334</v>
      </c>
      <c r="L128" s="91">
        <f>+SUM(DataEx!EY286)</f>
        <v>2429373.3213333334</v>
      </c>
      <c r="M128" s="91">
        <f>+SUM(DataEx!EZ286)</f>
        <v>3644059.9819999994</v>
      </c>
      <c r="N128" s="91">
        <f>+SUM(DataEx!FA286)</f>
        <v>3644059.9819999994</v>
      </c>
      <c r="O128" s="91">
        <f>+SUM(DataEx!FB286)</f>
        <v>3644059.9819999994</v>
      </c>
      <c r="P128" s="91">
        <f>+SUM(DataEx!FC286)</f>
        <v>3644059.9819999994</v>
      </c>
      <c r="Q128" s="91">
        <f>+SUM(DataEx!FD286)</f>
        <v>3644059.9819999994</v>
      </c>
      <c r="R128" s="91">
        <f>+SUM(DataEx!FE286)</f>
        <v>3644059.9819999994</v>
      </c>
      <c r="S128" s="126">
        <f t="shared" si="20"/>
        <v>36440599.82</v>
      </c>
      <c r="T128" s="127">
        <f t="shared" si="21"/>
        <v>8.2862859722127469E-3</v>
      </c>
    </row>
    <row r="129" spans="1:20">
      <c r="A129" s="138" t="str">
        <f t="shared" si="17"/>
        <v>414p</v>
      </c>
      <c r="B129" s="496" t="str">
        <f>+VLOOKUP(LEFT($A129,LEN(A129)-1)*1,Master!$D$25:$G$223,4,FALSE)</f>
        <v>Expenditures for Services</v>
      </c>
      <c r="C129" s="497"/>
      <c r="D129" s="497"/>
      <c r="E129" s="497"/>
      <c r="F129" s="497"/>
      <c r="G129" s="91">
        <f>+SUM(DataEx!ET293)</f>
        <v>3986420.5893333331</v>
      </c>
      <c r="H129" s="91">
        <f>+SUM(DataEx!EU293)</f>
        <v>3986420.5893333331</v>
      </c>
      <c r="I129" s="91">
        <f>+SUM(DataEx!EV293)</f>
        <v>3986420.5893333331</v>
      </c>
      <c r="J129" s="91">
        <f>+SUM(DataEx!EW293)</f>
        <v>3986420.5893333331</v>
      </c>
      <c r="K129" s="91">
        <f>+SUM(DataEx!EX293)</f>
        <v>3986420.5893333331</v>
      </c>
      <c r="L129" s="91">
        <f>+SUM(DataEx!EY293)</f>
        <v>3986420.5893333331</v>
      </c>
      <c r="M129" s="91">
        <f>+SUM(DataEx!EZ293)</f>
        <v>5979630.8839999996</v>
      </c>
      <c r="N129" s="91">
        <f>+SUM(DataEx!FA293)</f>
        <v>5979630.8839999996</v>
      </c>
      <c r="O129" s="91">
        <f>+SUM(DataEx!FB293)</f>
        <v>5979630.8839999996</v>
      </c>
      <c r="P129" s="91">
        <f>+SUM(DataEx!FC293)</f>
        <v>5979630.8839999996</v>
      </c>
      <c r="Q129" s="91">
        <f>+SUM(DataEx!FD293)</f>
        <v>5979630.8839999996</v>
      </c>
      <c r="R129" s="91">
        <f>+SUM(DataEx!FE293)</f>
        <v>5979630.8839999996</v>
      </c>
      <c r="S129" s="126">
        <f t="shared" si="20"/>
        <v>59796308.840000004</v>
      </c>
      <c r="T129" s="127">
        <f t="shared" si="21"/>
        <v>1.3597177806580714E-2</v>
      </c>
    </row>
    <row r="130" spans="1:20">
      <c r="A130" s="138" t="str">
        <f t="shared" si="17"/>
        <v>415p</v>
      </c>
      <c r="B130" s="496" t="str">
        <f>+VLOOKUP(LEFT($A130,LEN(A130)-1)*1,Master!$D$25:$G$223,4,FALSE)</f>
        <v>Current Maintenance</v>
      </c>
      <c r="C130" s="497"/>
      <c r="D130" s="497"/>
      <c r="E130" s="497"/>
      <c r="F130" s="497"/>
      <c r="G130" s="91">
        <f>+SUM(DataEx!ET303)</f>
        <v>1860319.3983333334</v>
      </c>
      <c r="H130" s="91">
        <f>+SUM(DataEx!EU303)</f>
        <v>1860319.3983333334</v>
      </c>
      <c r="I130" s="91">
        <f>+SUM(DataEx!EV303)</f>
        <v>1860319.3983333334</v>
      </c>
      <c r="J130" s="91">
        <f>+SUM(DataEx!EW303)</f>
        <v>1860319.3983333334</v>
      </c>
      <c r="K130" s="91">
        <f>+SUM(DataEx!EX303)</f>
        <v>1860319.3983333334</v>
      </c>
      <c r="L130" s="91">
        <f>+SUM(DataEx!EY303)</f>
        <v>1860319.3983333334</v>
      </c>
      <c r="M130" s="91">
        <f>+SUM(DataEx!EZ303)</f>
        <v>1860319.3983333334</v>
      </c>
      <c r="N130" s="91">
        <f>+SUM(DataEx!FA303)</f>
        <v>1860319.3983333334</v>
      </c>
      <c r="O130" s="91">
        <f>+SUM(DataEx!FB303)</f>
        <v>1860319.3983333334</v>
      </c>
      <c r="P130" s="91">
        <f>+SUM(DataEx!FC303)</f>
        <v>1860319.3983333334</v>
      </c>
      <c r="Q130" s="91">
        <f>+SUM(DataEx!FD303)</f>
        <v>1860319.3983333334</v>
      </c>
      <c r="R130" s="91">
        <f>+SUM(DataEx!FE303)</f>
        <v>1860319.3983333334</v>
      </c>
      <c r="S130" s="126">
        <f t="shared" si="20"/>
        <v>22323832.780000001</v>
      </c>
      <c r="T130" s="127">
        <f t="shared" si="21"/>
        <v>5.0762518543784252E-3</v>
      </c>
    </row>
    <row r="131" spans="1:20">
      <c r="A131" s="138" t="str">
        <f t="shared" si="17"/>
        <v>416p</v>
      </c>
      <c r="B131" s="496" t="str">
        <f>+VLOOKUP(LEFT($A131,LEN(A131)-1)*1,Master!$D$25:$G$223,4,FALSE)</f>
        <v>Interests</v>
      </c>
      <c r="C131" s="497"/>
      <c r="D131" s="497"/>
      <c r="E131" s="497"/>
      <c r="F131" s="497"/>
      <c r="G131" s="91">
        <f>+SUM(DataEx!ET307)</f>
        <v>7122725</v>
      </c>
      <c r="H131" s="91">
        <f>+SUM(DataEx!EU307)</f>
        <v>7122725</v>
      </c>
      <c r="I131" s="91">
        <f>+SUM(DataEx!EV307)</f>
        <v>7122725</v>
      </c>
      <c r="J131" s="91">
        <f>+SUM(DataEx!EW307)</f>
        <v>7122725</v>
      </c>
      <c r="K131" s="91">
        <f>+SUM(DataEx!EX307)</f>
        <v>7122725</v>
      </c>
      <c r="L131" s="91">
        <f>+SUM(DataEx!EY307)</f>
        <v>7122725</v>
      </c>
      <c r="M131" s="91">
        <f>+SUM(DataEx!EZ307)</f>
        <v>7122725</v>
      </c>
      <c r="N131" s="91">
        <f>+SUM(DataEx!FA307)</f>
        <v>7122725</v>
      </c>
      <c r="O131" s="91">
        <f>+SUM(DataEx!FB307)</f>
        <v>7122725</v>
      </c>
      <c r="P131" s="91">
        <f>+SUM(DataEx!FC307)</f>
        <v>7122725</v>
      </c>
      <c r="Q131" s="91">
        <f>+SUM(DataEx!FD307)</f>
        <v>7122725</v>
      </c>
      <c r="R131" s="91">
        <f>+SUM(DataEx!FE307)</f>
        <v>7122725</v>
      </c>
      <c r="S131" s="126">
        <f t="shared" si="20"/>
        <v>85472700</v>
      </c>
      <c r="T131" s="127">
        <f t="shared" si="21"/>
        <v>1.9435773245105398E-2</v>
      </c>
    </row>
    <row r="132" spans="1:20">
      <c r="A132" s="138" t="str">
        <f t="shared" si="17"/>
        <v>417p</v>
      </c>
      <c r="B132" s="496" t="str">
        <f>+VLOOKUP(LEFT($A132,LEN(A132)-1)*1,Master!$D$25:$G$223,4,FALSE)</f>
        <v>Rent</v>
      </c>
      <c r="C132" s="497"/>
      <c r="D132" s="497"/>
      <c r="E132" s="497"/>
      <c r="F132" s="497"/>
      <c r="G132" s="91">
        <f>+SUM(DataEx!ET310)</f>
        <v>800010.93333333347</v>
      </c>
      <c r="H132" s="91">
        <f>+SUM(DataEx!EU310)</f>
        <v>800010.93333333347</v>
      </c>
      <c r="I132" s="91">
        <f>+SUM(DataEx!EV310)</f>
        <v>800010.93333333347</v>
      </c>
      <c r="J132" s="91">
        <f>+SUM(DataEx!EW310)</f>
        <v>800010.93333333347</v>
      </c>
      <c r="K132" s="91">
        <f>+SUM(DataEx!EX310)</f>
        <v>800010.93333333347</v>
      </c>
      <c r="L132" s="91">
        <f>+SUM(DataEx!EY310)</f>
        <v>800010.93333333347</v>
      </c>
      <c r="M132" s="91">
        <f>+SUM(DataEx!EZ310)</f>
        <v>800010.93333333347</v>
      </c>
      <c r="N132" s="91">
        <f>+SUM(DataEx!FA310)</f>
        <v>800010.93333333347</v>
      </c>
      <c r="O132" s="91">
        <f>+SUM(DataEx!FB310)</f>
        <v>800010.93333333347</v>
      </c>
      <c r="P132" s="91">
        <f>+SUM(DataEx!FC310)</f>
        <v>800010.93333333347</v>
      </c>
      <c r="Q132" s="91">
        <f>+SUM(DataEx!FD310)</f>
        <v>800010.93333333347</v>
      </c>
      <c r="R132" s="91">
        <f>+SUM(DataEx!FE310)</f>
        <v>800010.93333333347</v>
      </c>
      <c r="S132" s="126">
        <f t="shared" si="20"/>
        <v>9600131.2000000011</v>
      </c>
      <c r="T132" s="127">
        <f t="shared" si="21"/>
        <v>2.1829891079427886E-3</v>
      </c>
    </row>
    <row r="133" spans="1:20">
      <c r="A133" s="138" t="str">
        <f t="shared" si="17"/>
        <v>418p</v>
      </c>
      <c r="B133" s="496" t="str">
        <f>+VLOOKUP(LEFT($A133,LEN(A133)-1)*1,Master!$D$25:$G$223,4,FALSE)</f>
        <v>Subsidies</v>
      </c>
      <c r="C133" s="497"/>
      <c r="D133" s="497"/>
      <c r="E133" s="497"/>
      <c r="F133" s="497"/>
      <c r="G133" s="91">
        <f>+SUM(DataEx!ET314)</f>
        <v>2250983.3333333335</v>
      </c>
      <c r="H133" s="91">
        <f>+SUM(DataEx!EU314)</f>
        <v>2250983.3333333335</v>
      </c>
      <c r="I133" s="91">
        <f>+SUM(DataEx!EV314)</f>
        <v>2250983.3333333335</v>
      </c>
      <c r="J133" s="91">
        <f>+SUM(DataEx!EW314)</f>
        <v>2250983.3333333335</v>
      </c>
      <c r="K133" s="91">
        <f>+SUM(DataEx!EX314)</f>
        <v>2250983.3333333335</v>
      </c>
      <c r="L133" s="91">
        <f>+SUM(DataEx!EY314)</f>
        <v>2250983.3333333335</v>
      </c>
      <c r="M133" s="91">
        <f>+SUM(DataEx!EZ314)</f>
        <v>2250983.3333333335</v>
      </c>
      <c r="N133" s="91">
        <f>+SUM(DataEx!FA314)</f>
        <v>2250983.3333333335</v>
      </c>
      <c r="O133" s="91">
        <f>+SUM(DataEx!FB314)</f>
        <v>2250983.3333333335</v>
      </c>
      <c r="P133" s="91">
        <f>+SUM(DataEx!FC314)</f>
        <v>2250983.3333333335</v>
      </c>
      <c r="Q133" s="91">
        <f>+SUM(DataEx!FD314)</f>
        <v>2250983.3333333335</v>
      </c>
      <c r="R133" s="91">
        <f>+SUM(DataEx!FE314)</f>
        <v>2250983.3333333335</v>
      </c>
      <c r="S133" s="126">
        <f t="shared" si="20"/>
        <v>27011799.999999996</v>
      </c>
      <c r="T133" s="127">
        <f t="shared" si="21"/>
        <v>6.1422561793664865E-3</v>
      </c>
    </row>
    <row r="134" spans="1:20">
      <c r="A134" s="138" t="str">
        <f t="shared" si="17"/>
        <v>419p</v>
      </c>
      <c r="B134" s="496" t="str">
        <f>+VLOOKUP(LEFT($A134,LEN(A134)-1)*1,Master!$D$25:$G$223,4,FALSE)</f>
        <v>Other expenditures</v>
      </c>
      <c r="C134" s="497"/>
      <c r="D134" s="497"/>
      <c r="E134" s="497"/>
      <c r="F134" s="497"/>
      <c r="G134" s="91">
        <f>+SUM(DataEx!ET318)</f>
        <v>2581823.9339999999</v>
      </c>
      <c r="H134" s="91">
        <f>+SUM(DataEx!EU318)</f>
        <v>2581823.9339999999</v>
      </c>
      <c r="I134" s="91">
        <f>+SUM(DataEx!EV318)</f>
        <v>2581823.9339999999</v>
      </c>
      <c r="J134" s="91">
        <f>+SUM(DataEx!EW318)</f>
        <v>2581823.9339999999</v>
      </c>
      <c r="K134" s="91">
        <f>+SUM(DataEx!EX318)</f>
        <v>2581823.9339999999</v>
      </c>
      <c r="L134" s="91">
        <f>+SUM(DataEx!EY318)</f>
        <v>2581823.9339999999</v>
      </c>
      <c r="M134" s="91">
        <f>+SUM(DataEx!EZ318)</f>
        <v>3872735.9010000005</v>
      </c>
      <c r="N134" s="91">
        <f>+SUM(DataEx!FA318)</f>
        <v>3872735.9010000005</v>
      </c>
      <c r="O134" s="91">
        <f>+SUM(DataEx!FB318)</f>
        <v>3872735.9010000005</v>
      </c>
      <c r="P134" s="91">
        <f>+SUM(DataEx!FC318)</f>
        <v>3872735.9010000005</v>
      </c>
      <c r="Q134" s="91">
        <f>+SUM(DataEx!FD318)</f>
        <v>3872735.9010000005</v>
      </c>
      <c r="R134" s="91">
        <f>+SUM(DataEx!FE318)</f>
        <v>3872735.9010000005</v>
      </c>
      <c r="S134" s="126">
        <f t="shared" si="20"/>
        <v>38727359.010000005</v>
      </c>
      <c r="T134" s="127">
        <f t="shared" si="21"/>
        <v>8.8062757827955529E-3</v>
      </c>
    </row>
    <row r="135" spans="1:20">
      <c r="A135" s="138" t="str">
        <f t="shared" si="17"/>
        <v>440p</v>
      </c>
      <c r="B135" s="496" t="str">
        <f>+VLOOKUP(LEFT($A135,LEN(A135)-1)*1,Master!$D$25:$G$223,4,FALSE)</f>
        <v>Current Capital Expenditure</v>
      </c>
      <c r="C135" s="497"/>
      <c r="D135" s="497"/>
      <c r="E135" s="497"/>
      <c r="F135" s="497"/>
      <c r="G135" s="91">
        <f>+SUM(DataEx!ET376)</f>
        <v>3322124.294666667</v>
      </c>
      <c r="H135" s="91">
        <f>+SUM(DataEx!EU376)</f>
        <v>3322124.294666667</v>
      </c>
      <c r="I135" s="91">
        <f>+SUM(DataEx!EV376)</f>
        <v>3322124.294666667</v>
      </c>
      <c r="J135" s="91">
        <f>+SUM(DataEx!EW376)</f>
        <v>3322124.294666667</v>
      </c>
      <c r="K135" s="91">
        <f>+SUM(DataEx!EX376)</f>
        <v>3322124.294666667</v>
      </c>
      <c r="L135" s="91">
        <f>+SUM(DataEx!EY376)</f>
        <v>3322124.294666667</v>
      </c>
      <c r="M135" s="91">
        <f>+SUM(DataEx!EZ376)</f>
        <v>4983186.4420000007</v>
      </c>
      <c r="N135" s="91">
        <f>+SUM(DataEx!FA376)</f>
        <v>4983186.4420000007</v>
      </c>
      <c r="O135" s="91">
        <f>+SUM(DataEx!FB376)</f>
        <v>4983186.4420000007</v>
      </c>
      <c r="P135" s="91">
        <f>+SUM(DataEx!FC376)</f>
        <v>4983186.4420000007</v>
      </c>
      <c r="Q135" s="91">
        <f>+SUM(DataEx!FD376)</f>
        <v>4983186.4420000007</v>
      </c>
      <c r="R135" s="91">
        <f>+SUM(DataEx!FE376)</f>
        <v>4983186.4420000007</v>
      </c>
      <c r="S135" s="126">
        <f t="shared" si="20"/>
        <v>49831864.420000009</v>
      </c>
      <c r="T135" s="127">
        <f t="shared" si="21"/>
        <v>1.1331346935898313E-2</v>
      </c>
    </row>
    <row r="136" spans="1:20">
      <c r="A136" s="138" t="str">
        <f t="shared" si="17"/>
        <v>42p</v>
      </c>
      <c r="B136" s="494" t="str">
        <f>+VLOOKUP(LEFT($A136,LEN(A136)-1)*1,Master!$D$25:$G$223,4,FALSE)</f>
        <v>Social Security Transfers</v>
      </c>
      <c r="C136" s="495"/>
      <c r="D136" s="495"/>
      <c r="E136" s="495"/>
      <c r="F136" s="495"/>
      <c r="G136" s="87">
        <f t="shared" ref="G136:R136" si="26">+SUM(G137:G141)</f>
        <v>45950724.162500009</v>
      </c>
      <c r="H136" s="87">
        <f t="shared" si="26"/>
        <v>45950724.162500009</v>
      </c>
      <c r="I136" s="87">
        <f t="shared" si="26"/>
        <v>45950724.162500009</v>
      </c>
      <c r="J136" s="87">
        <f t="shared" si="26"/>
        <v>45950724.162500009</v>
      </c>
      <c r="K136" s="87">
        <f t="shared" si="26"/>
        <v>45950724.162500009</v>
      </c>
      <c r="L136" s="87">
        <f t="shared" si="26"/>
        <v>45950724.162500009</v>
      </c>
      <c r="M136" s="87">
        <f t="shared" si="26"/>
        <v>45950724.162500009</v>
      </c>
      <c r="N136" s="87">
        <f t="shared" si="26"/>
        <v>45950724.162500009</v>
      </c>
      <c r="O136" s="87">
        <f t="shared" si="26"/>
        <v>45950724.162500009</v>
      </c>
      <c r="P136" s="87">
        <f t="shared" si="26"/>
        <v>45950724.162500009</v>
      </c>
      <c r="Q136" s="87">
        <f t="shared" si="26"/>
        <v>45950724.162500009</v>
      </c>
      <c r="R136" s="87">
        <f t="shared" si="26"/>
        <v>45950724.162500009</v>
      </c>
      <c r="S136" s="128">
        <f t="shared" si="20"/>
        <v>551408689.95000017</v>
      </c>
      <c r="T136" s="129">
        <f t="shared" si="21"/>
        <v>0.12538569933146876</v>
      </c>
    </row>
    <row r="137" spans="1:20">
      <c r="A137" s="138" t="str">
        <f t="shared" si="17"/>
        <v>421p</v>
      </c>
      <c r="B137" s="496" t="str">
        <f>+VLOOKUP(LEFT($A137,LEN(A137)-1)*1,Master!$D$25:$G$223,4,FALSE)</f>
        <v>Social Security</v>
      </c>
      <c r="C137" s="497"/>
      <c r="D137" s="497"/>
      <c r="E137" s="497"/>
      <c r="F137" s="497"/>
      <c r="G137" s="91">
        <f>SUM(DataEx!ET329)</f>
        <v>6651000</v>
      </c>
      <c r="H137" s="91">
        <f>SUM(DataEx!EU329)</f>
        <v>6651000</v>
      </c>
      <c r="I137" s="91">
        <f>SUM(DataEx!EV329)</f>
        <v>6651000</v>
      </c>
      <c r="J137" s="91">
        <f>SUM(DataEx!EW329)</f>
        <v>6651000</v>
      </c>
      <c r="K137" s="91">
        <f>SUM(DataEx!EX329)</f>
        <v>6651000</v>
      </c>
      <c r="L137" s="91">
        <f>SUM(DataEx!EY329)</f>
        <v>6651000</v>
      </c>
      <c r="M137" s="91">
        <f>SUM(DataEx!EZ329)</f>
        <v>6651000</v>
      </c>
      <c r="N137" s="91">
        <f>SUM(DataEx!FA329)</f>
        <v>6651000</v>
      </c>
      <c r="O137" s="91">
        <f>SUM(DataEx!FB329)</f>
        <v>6651000</v>
      </c>
      <c r="P137" s="91">
        <f>SUM(DataEx!FC329)</f>
        <v>6651000</v>
      </c>
      <c r="Q137" s="91">
        <f>SUM(DataEx!FD329)</f>
        <v>6651000</v>
      </c>
      <c r="R137" s="91">
        <f>SUM(DataEx!FE329)</f>
        <v>6651000</v>
      </c>
      <c r="S137" s="126">
        <f t="shared" si="20"/>
        <v>79812000</v>
      </c>
      <c r="T137" s="127">
        <f t="shared" si="21"/>
        <v>1.8148577665597927E-2</v>
      </c>
    </row>
    <row r="138" spans="1:20">
      <c r="A138" s="138" t="str">
        <f t="shared" si="17"/>
        <v>422p</v>
      </c>
      <c r="B138" s="496" t="str">
        <f>+VLOOKUP(LEFT($A138,LEN(A138)-1)*1,Master!$D$25:$G$223,4,FALSE)</f>
        <v>Funds for redundant labor</v>
      </c>
      <c r="C138" s="497"/>
      <c r="D138" s="497"/>
      <c r="E138" s="497"/>
      <c r="F138" s="497"/>
      <c r="G138" s="91">
        <f>SUM(DataEx!ET337)</f>
        <v>1699899.96</v>
      </c>
      <c r="H138" s="91">
        <f>SUM(DataEx!EU337)</f>
        <v>1699899.96</v>
      </c>
      <c r="I138" s="91">
        <f>SUM(DataEx!EV337)</f>
        <v>1699899.96</v>
      </c>
      <c r="J138" s="91">
        <f>SUM(DataEx!EW337)</f>
        <v>1699899.96</v>
      </c>
      <c r="K138" s="91">
        <f>SUM(DataEx!EX337)</f>
        <v>1699899.96</v>
      </c>
      <c r="L138" s="91">
        <f>SUM(DataEx!EY337)</f>
        <v>1699899.96</v>
      </c>
      <c r="M138" s="91">
        <f>SUM(DataEx!EZ337)</f>
        <v>1699899.96</v>
      </c>
      <c r="N138" s="91">
        <f>SUM(DataEx!FA337)</f>
        <v>1699899.96</v>
      </c>
      <c r="O138" s="91">
        <f>SUM(DataEx!FB337)</f>
        <v>1699899.96</v>
      </c>
      <c r="P138" s="91">
        <f>SUM(DataEx!FC337)</f>
        <v>1699899.96</v>
      </c>
      <c r="Q138" s="91">
        <f>SUM(DataEx!FD337)</f>
        <v>1699899.96</v>
      </c>
      <c r="R138" s="91">
        <f>SUM(DataEx!FE337)</f>
        <v>1699899.96</v>
      </c>
      <c r="S138" s="126">
        <f t="shared" si="20"/>
        <v>20398799.520000007</v>
      </c>
      <c r="T138" s="127">
        <f t="shared" si="21"/>
        <v>4.6385154785456052E-3</v>
      </c>
    </row>
    <row r="139" spans="1:20">
      <c r="A139" s="138" t="str">
        <f t="shared" si="17"/>
        <v>423p</v>
      </c>
      <c r="B139" s="496" t="str">
        <f>+VLOOKUP(LEFT($A139,LEN(A139)-1)*1,Master!$D$25:$G$223,4,FALSE)</f>
        <v>Pension and Disability Insurance</v>
      </c>
      <c r="C139" s="497"/>
      <c r="D139" s="497"/>
      <c r="E139" s="497"/>
      <c r="F139" s="497"/>
      <c r="G139" s="91">
        <f>SUM(DataEx!ET343)</f>
        <v>35472732.535833336</v>
      </c>
      <c r="H139" s="91">
        <f>SUM(DataEx!EU343)</f>
        <v>35472732.535833336</v>
      </c>
      <c r="I139" s="91">
        <f>SUM(DataEx!EV343)</f>
        <v>35472732.535833336</v>
      </c>
      <c r="J139" s="91">
        <f>SUM(DataEx!EW343)</f>
        <v>35472732.535833336</v>
      </c>
      <c r="K139" s="91">
        <f>SUM(DataEx!EX343)</f>
        <v>35472732.535833336</v>
      </c>
      <c r="L139" s="91">
        <f>SUM(DataEx!EY343)</f>
        <v>35472732.535833336</v>
      </c>
      <c r="M139" s="91">
        <f>SUM(DataEx!EZ343)</f>
        <v>35472732.535833336</v>
      </c>
      <c r="N139" s="91">
        <f>SUM(DataEx!FA343)</f>
        <v>35472732.535833336</v>
      </c>
      <c r="O139" s="91">
        <f>SUM(DataEx!FB343)</f>
        <v>35472732.535833336</v>
      </c>
      <c r="P139" s="91">
        <f>SUM(DataEx!FC343)</f>
        <v>35472732.535833336</v>
      </c>
      <c r="Q139" s="91">
        <f>SUM(DataEx!FD343)</f>
        <v>35472732.535833336</v>
      </c>
      <c r="R139" s="91">
        <f>SUM(DataEx!FE343)</f>
        <v>35472732.535833336</v>
      </c>
      <c r="S139" s="126">
        <f t="shared" si="20"/>
        <v>425672790.43000013</v>
      </c>
      <c r="T139" s="127">
        <f t="shared" si="21"/>
        <v>9.6794413086386089E-2</v>
      </c>
    </row>
    <row r="140" spans="1:20">
      <c r="A140" s="138" t="str">
        <f t="shared" si="17"/>
        <v>424p</v>
      </c>
      <c r="B140" s="496" t="str">
        <f>+VLOOKUP(LEFT($A140,LEN(A140)-1)*1,Master!$D$25:$G$223,4,FALSE)</f>
        <v>Other Health Care Transfers</v>
      </c>
      <c r="C140" s="497"/>
      <c r="D140" s="497"/>
      <c r="E140" s="497"/>
      <c r="F140" s="497"/>
      <c r="G140" s="91">
        <f>SUM(DataEx!ET351)</f>
        <v>1375008.3333333333</v>
      </c>
      <c r="H140" s="91">
        <f>SUM(DataEx!EU351)</f>
        <v>1375008.3333333333</v>
      </c>
      <c r="I140" s="91">
        <f>SUM(DataEx!EV351)</f>
        <v>1375008.3333333333</v>
      </c>
      <c r="J140" s="91">
        <f>SUM(DataEx!EW351)</f>
        <v>1375008.3333333333</v>
      </c>
      <c r="K140" s="91">
        <f>SUM(DataEx!EX351)</f>
        <v>1375008.3333333333</v>
      </c>
      <c r="L140" s="91">
        <f>SUM(DataEx!EY351)</f>
        <v>1375008.3333333333</v>
      </c>
      <c r="M140" s="91">
        <f>SUM(DataEx!EZ351)</f>
        <v>1375008.3333333333</v>
      </c>
      <c r="N140" s="91">
        <f>SUM(DataEx!FA351)</f>
        <v>1375008.3333333333</v>
      </c>
      <c r="O140" s="91">
        <f>SUM(DataEx!FB351)</f>
        <v>1375008.3333333333</v>
      </c>
      <c r="P140" s="91">
        <f>SUM(DataEx!FC351)</f>
        <v>1375008.3333333333</v>
      </c>
      <c r="Q140" s="91">
        <f>SUM(DataEx!FD351)</f>
        <v>1375008.3333333333</v>
      </c>
      <c r="R140" s="91">
        <f>SUM(DataEx!FE351)</f>
        <v>1375008.3333333333</v>
      </c>
      <c r="S140" s="126">
        <f t="shared" si="20"/>
        <v>16500100.000000002</v>
      </c>
      <c r="T140" s="127">
        <f t="shared" si="21"/>
        <v>3.75198399163199E-3</v>
      </c>
    </row>
    <row r="141" spans="1:20">
      <c r="A141" s="138" t="str">
        <f t="shared" si="17"/>
        <v>425p</v>
      </c>
      <c r="B141" s="496" t="str">
        <f>+VLOOKUP(LEFT($A141,LEN(A141)-1)*1,Master!$D$25:$G$223,4,FALSE)</f>
        <v>Other Health Care Insurance</v>
      </c>
      <c r="C141" s="497"/>
      <c r="D141" s="497"/>
      <c r="E141" s="497"/>
      <c r="F141" s="497"/>
      <c r="G141" s="91">
        <f>SUM(DataEx!ET353)</f>
        <v>752083.33333333337</v>
      </c>
      <c r="H141" s="91">
        <f>SUM(DataEx!EU353)</f>
        <v>752083.33333333337</v>
      </c>
      <c r="I141" s="91">
        <f>SUM(DataEx!EV353)</f>
        <v>752083.33333333337</v>
      </c>
      <c r="J141" s="91">
        <f>SUM(DataEx!EW353)</f>
        <v>752083.33333333337</v>
      </c>
      <c r="K141" s="91">
        <f>SUM(DataEx!EX353)</f>
        <v>752083.33333333337</v>
      </c>
      <c r="L141" s="91">
        <f>SUM(DataEx!EY353)</f>
        <v>752083.33333333337</v>
      </c>
      <c r="M141" s="91">
        <f>SUM(DataEx!EZ353)</f>
        <v>752083.33333333337</v>
      </c>
      <c r="N141" s="91">
        <f>SUM(DataEx!FA353)</f>
        <v>752083.33333333337</v>
      </c>
      <c r="O141" s="91">
        <f>SUM(DataEx!FB353)</f>
        <v>752083.33333333337</v>
      </c>
      <c r="P141" s="91">
        <f>SUM(DataEx!FC353)</f>
        <v>752083.33333333337</v>
      </c>
      <c r="Q141" s="91">
        <f>SUM(DataEx!FD353)</f>
        <v>752083.33333333337</v>
      </c>
      <c r="R141" s="91">
        <f>SUM(DataEx!FE353)</f>
        <v>752083.33333333337</v>
      </c>
      <c r="S141" s="126">
        <f t="shared" si="20"/>
        <v>9024999.9999999981</v>
      </c>
      <c r="T141" s="127">
        <f t="shared" si="21"/>
        <v>2.0522091093071373E-3</v>
      </c>
    </row>
    <row r="142" spans="1:20">
      <c r="A142" s="138" t="str">
        <f t="shared" si="17"/>
        <v>43p</v>
      </c>
      <c r="B142" s="498" t="str">
        <f>+VLOOKUP(LEFT($A142,LEN(A142)-1)*1,Master!$D$25:$G$223,4,FALSE)</f>
        <v xml:space="preserve">Transfers to Institutions, Individuals, NGO and Public Sector </v>
      </c>
      <c r="C142" s="499"/>
      <c r="D142" s="499"/>
      <c r="E142" s="499"/>
      <c r="F142" s="499"/>
      <c r="G142" s="85">
        <f>SUM(DataEx!ET357)</f>
        <v>15295211.558333334</v>
      </c>
      <c r="H142" s="85">
        <f>SUM(DataEx!EU357)</f>
        <v>15295211.558333334</v>
      </c>
      <c r="I142" s="85">
        <f>SUM(DataEx!EV357)</f>
        <v>15295211.558333334</v>
      </c>
      <c r="J142" s="85">
        <f>SUM(DataEx!EW357)</f>
        <v>15295211.558333334</v>
      </c>
      <c r="K142" s="85">
        <f>SUM(DataEx!EX357)</f>
        <v>15295211.558333334</v>
      </c>
      <c r="L142" s="85">
        <f>SUM(DataEx!EY357)</f>
        <v>15295211.558333334</v>
      </c>
      <c r="M142" s="85">
        <f>SUM(DataEx!EZ357)</f>
        <v>15295211.558333334</v>
      </c>
      <c r="N142" s="85">
        <f>SUM(DataEx!FA357)</f>
        <v>15295211.558333334</v>
      </c>
      <c r="O142" s="85">
        <f>SUM(DataEx!FB357)</f>
        <v>15295211.558333334</v>
      </c>
      <c r="P142" s="85">
        <f>SUM(DataEx!FC357)</f>
        <v>15295211.558333334</v>
      </c>
      <c r="Q142" s="85">
        <f>SUM(DataEx!FD357)</f>
        <v>15295211.558333334</v>
      </c>
      <c r="R142" s="85">
        <f>SUM(DataEx!FE357)</f>
        <v>15295211.558333334</v>
      </c>
      <c r="S142" s="128">
        <f>+SUM(G142:R142)</f>
        <v>183542538.70000002</v>
      </c>
      <c r="T142" s="129">
        <f t="shared" si="21"/>
        <v>4.173602990199423E-2</v>
      </c>
    </row>
    <row r="143" spans="1:20">
      <c r="A143" s="138" t="str">
        <f t="shared" si="17"/>
        <v>44p</v>
      </c>
      <c r="B143" s="498" t="str">
        <f>+VLOOKUP(LEFT($A143,LEN(A143)-1)*1,Master!$D$25:$G$223,4,FALSE)</f>
        <v>Capital Expenditure</v>
      </c>
      <c r="C143" s="499"/>
      <c r="D143" s="499"/>
      <c r="E143" s="499"/>
      <c r="F143" s="499"/>
      <c r="G143" s="85">
        <f>SUM(DataEx!ET375)</f>
        <v>21472083.333333332</v>
      </c>
      <c r="H143" s="85">
        <f>SUM(DataEx!EU375)</f>
        <v>21472083.333333332</v>
      </c>
      <c r="I143" s="85">
        <f>SUM(DataEx!EV375)</f>
        <v>21472083.333333332</v>
      </c>
      <c r="J143" s="85">
        <f>SUM(DataEx!EW375)</f>
        <v>21472083.333333332</v>
      </c>
      <c r="K143" s="85">
        <f>SUM(DataEx!EX375)</f>
        <v>21472083.333333332</v>
      </c>
      <c r="L143" s="85">
        <f>SUM(DataEx!EY375)</f>
        <v>21472083.333333332</v>
      </c>
      <c r="M143" s="85">
        <f>SUM(DataEx!EZ375)</f>
        <v>26990416.666666664</v>
      </c>
      <c r="N143" s="85">
        <f>SUM(DataEx!FA375)</f>
        <v>26990416.666666664</v>
      </c>
      <c r="O143" s="85">
        <f>SUM(DataEx!FB375)</f>
        <v>26990416.666666664</v>
      </c>
      <c r="P143" s="85">
        <f>SUM(DataEx!FC375)</f>
        <v>26990416.666666664</v>
      </c>
      <c r="Q143" s="85">
        <f>SUM(DataEx!FD375)</f>
        <v>26990416.666666664</v>
      </c>
      <c r="R143" s="85">
        <f>SUM(DataEx!FE375)</f>
        <v>26990416.666666664</v>
      </c>
      <c r="S143" s="128">
        <f t="shared" si="20"/>
        <v>290774999.99999994</v>
      </c>
      <c r="T143" s="129">
        <f t="shared" si="21"/>
        <v>6.6119789890169853E-2</v>
      </c>
    </row>
    <row r="144" spans="1:20">
      <c r="A144" s="138" t="str">
        <f t="shared" si="17"/>
        <v>451p</v>
      </c>
      <c r="B144" s="480" t="str">
        <f>+VLOOKUP(LEFT($A144,LEN(A144)-1)*1,Master!$D$25:$G$223,4,FALSE)</f>
        <v>Credits and Borrowings</v>
      </c>
      <c r="C144" s="481"/>
      <c r="D144" s="481"/>
      <c r="E144" s="481"/>
      <c r="F144" s="481"/>
      <c r="G144" s="91">
        <f>SUM(DataEx!ET386)</f>
        <v>239583.41666666666</v>
      </c>
      <c r="H144" s="91">
        <f>SUM(DataEx!EU386)</f>
        <v>239583.41666666666</v>
      </c>
      <c r="I144" s="91">
        <f>SUM(DataEx!EV386)</f>
        <v>239583.41666666666</v>
      </c>
      <c r="J144" s="91">
        <f>SUM(DataEx!EW386)</f>
        <v>239583.41666666666</v>
      </c>
      <c r="K144" s="91">
        <f>SUM(DataEx!EX386)</f>
        <v>239583.41666666666</v>
      </c>
      <c r="L144" s="91">
        <f>SUM(DataEx!EY386)</f>
        <v>239583.41666666666</v>
      </c>
      <c r="M144" s="91">
        <f>SUM(DataEx!EZ386)</f>
        <v>239583.41666666666</v>
      </c>
      <c r="N144" s="91">
        <f>SUM(DataEx!FA386)</f>
        <v>239583.41666666666</v>
      </c>
      <c r="O144" s="91">
        <f>SUM(DataEx!FB386)</f>
        <v>239583.41666666666</v>
      </c>
      <c r="P144" s="91">
        <f>SUM(DataEx!FC386)</f>
        <v>239583.41666666666</v>
      </c>
      <c r="Q144" s="91">
        <f>SUM(DataEx!FD386)</f>
        <v>239583.41666666666</v>
      </c>
      <c r="R144" s="91">
        <f>SUM(DataEx!FE386)</f>
        <v>239583.41666666666</v>
      </c>
      <c r="S144" s="126">
        <f t="shared" si="20"/>
        <v>2875000.9999999995</v>
      </c>
      <c r="T144" s="127">
        <f t="shared" si="21"/>
        <v>6.5375105168610857E-4</v>
      </c>
    </row>
    <row r="145" spans="1:20">
      <c r="A145" s="138" t="str">
        <f t="shared" si="17"/>
        <v>47p</v>
      </c>
      <c r="B145" s="480" t="str">
        <f>+VLOOKUP(LEFT($A145,LEN(A145)-1)*1,Master!$D$25:$G$223,4,FALSE)</f>
        <v>Reserves</v>
      </c>
      <c r="C145" s="481"/>
      <c r="D145" s="481"/>
      <c r="E145" s="481"/>
      <c r="F145" s="481"/>
      <c r="G145" s="91">
        <f>SUM(DataEx!ET401)</f>
        <v>830846.24800000002</v>
      </c>
      <c r="H145" s="91">
        <f>SUM(DataEx!EU401)</f>
        <v>830846.24800000002</v>
      </c>
      <c r="I145" s="91">
        <f>SUM(DataEx!EV401)</f>
        <v>830846.24800000002</v>
      </c>
      <c r="J145" s="91">
        <f>SUM(DataEx!EW401)</f>
        <v>949846.13199999998</v>
      </c>
      <c r="K145" s="91">
        <f>SUM(DataEx!EX401)</f>
        <v>1306845.784</v>
      </c>
      <c r="L145" s="91">
        <f>SUM(DataEx!EY401)</f>
        <v>830846.24800000002</v>
      </c>
      <c r="M145" s="91">
        <f>SUM(DataEx!EZ401)</f>
        <v>1246269.3720000002</v>
      </c>
      <c r="N145" s="91">
        <f>SUM(DataEx!FA401)</f>
        <v>1246269.3720000002</v>
      </c>
      <c r="O145" s="91">
        <f>SUM(DataEx!FB401)</f>
        <v>1246269.3720000002</v>
      </c>
      <c r="P145" s="91">
        <f>SUM(DataEx!FC401)</f>
        <v>1246269.3720000002</v>
      </c>
      <c r="Q145" s="91">
        <f>SUM(DataEx!FD401)</f>
        <v>1246269.3720000002</v>
      </c>
      <c r="R145" s="91">
        <f>SUM(DataEx!FE401)</f>
        <v>1246269.3720000002</v>
      </c>
      <c r="S145" s="126">
        <f t="shared" si="20"/>
        <v>13057693.139999999</v>
      </c>
      <c r="T145" s="127">
        <f t="shared" si="21"/>
        <v>2.9692096186643016E-3</v>
      </c>
    </row>
    <row r="146" spans="1:20">
      <c r="A146" s="138" t="str">
        <f t="shared" si="17"/>
        <v>462p</v>
      </c>
      <c r="B146" s="480" t="str">
        <f>+VLOOKUP(LEFT($A146,LEN(A146)-1)*1,Master!$D$25:$G$223,4,FALSE)</f>
        <v>Repayment of Guarantees</v>
      </c>
      <c r="C146" s="481"/>
      <c r="D146" s="481"/>
      <c r="E146" s="481"/>
      <c r="F146" s="481"/>
      <c r="G146" s="91">
        <f>SUM(DataEx!ET388)</f>
        <v>0</v>
      </c>
      <c r="H146" s="91">
        <f>SUM(DataEx!EU388)</f>
        <v>0</v>
      </c>
      <c r="I146" s="91">
        <f>SUM(DataEx!EV388)</f>
        <v>0</v>
      </c>
      <c r="J146" s="91">
        <f>SUM(DataEx!EW388)</f>
        <v>0</v>
      </c>
      <c r="K146" s="91">
        <f>SUM(DataEx!EX388)</f>
        <v>0</v>
      </c>
      <c r="L146" s="91">
        <f>SUM(DataEx!EY388)</f>
        <v>0</v>
      </c>
      <c r="M146" s="91">
        <f>SUM(DataEx!EZ388)</f>
        <v>0</v>
      </c>
      <c r="N146" s="91">
        <f>SUM(DataEx!FA388)</f>
        <v>0</v>
      </c>
      <c r="O146" s="91">
        <f>SUM(DataEx!FB388)</f>
        <v>0</v>
      </c>
      <c r="P146" s="91">
        <f>SUM(DataEx!FC388)</f>
        <v>0</v>
      </c>
      <c r="Q146" s="91">
        <f>SUM(DataEx!FD388)</f>
        <v>0</v>
      </c>
      <c r="R146" s="91">
        <f>SUM(DataEx!FE388)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700</v>
      </c>
      <c r="C147" s="388"/>
      <c r="D147" s="388"/>
      <c r="E147" s="388"/>
      <c r="F147" s="388"/>
      <c r="G147" s="91">
        <f>SUM(DataEx!ET389)</f>
        <v>0</v>
      </c>
      <c r="H147" s="91">
        <f>SUM(DataEx!EU389)</f>
        <v>0</v>
      </c>
      <c r="I147" s="91">
        <f>SUM(DataEx!EV389)</f>
        <v>0</v>
      </c>
      <c r="J147" s="91">
        <f>SUM(DataEx!EW389)</f>
        <v>0</v>
      </c>
      <c r="K147" s="91">
        <f>SUM(DataEx!EX389)</f>
        <v>0</v>
      </c>
      <c r="L147" s="91">
        <f>SUM(DataEx!EY389)</f>
        <v>0</v>
      </c>
      <c r="M147" s="91">
        <f>SUM(DataEx!EZ389)</f>
        <v>0</v>
      </c>
      <c r="N147" s="91">
        <f>SUM(DataEx!FA389)</f>
        <v>0</v>
      </c>
      <c r="O147" s="91">
        <f>SUM(DataEx!FB389)</f>
        <v>0</v>
      </c>
      <c r="P147" s="91">
        <f>SUM(DataEx!FC389)</f>
        <v>0</v>
      </c>
      <c r="Q147" s="91">
        <f>SUM(DataEx!FD389)</f>
        <v>0</v>
      </c>
      <c r="R147" s="91">
        <f>SUM(DataEx!FE389)</f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90" t="str">
        <f>+VLOOKUP(LEFT($A148,LEN(A148)-1)*1,Master!$D$25:$G$223,4,FALSE)</f>
        <v>Surplus / deficit</v>
      </c>
      <c r="C148" s="491"/>
      <c r="D148" s="491"/>
      <c r="E148" s="491"/>
      <c r="F148" s="491"/>
      <c r="G148" s="97">
        <f t="shared" ref="G148:R148" si="27">+G104-G123</f>
        <v>-65244704.525097743</v>
      </c>
      <c r="H148" s="97">
        <f t="shared" si="27"/>
        <v>-48923580.645708457</v>
      </c>
      <c r="I148" s="97">
        <f t="shared" si="27"/>
        <v>629742.90546771884</v>
      </c>
      <c r="J148" s="97">
        <f t="shared" si="27"/>
        <v>-10459668.712581068</v>
      </c>
      <c r="K148" s="97">
        <f t="shared" si="27"/>
        <v>-9047041.8203653991</v>
      </c>
      <c r="L148" s="97">
        <f t="shared" si="27"/>
        <v>1628087.7527320683</v>
      </c>
      <c r="M148" s="97">
        <f t="shared" si="27"/>
        <v>1616358.3724189401</v>
      </c>
      <c r="N148" s="97">
        <f t="shared" si="27"/>
        <v>6530145.8117342293</v>
      </c>
      <c r="O148" s="97">
        <f t="shared" si="27"/>
        <v>-5076513.537194252</v>
      </c>
      <c r="P148" s="97">
        <f t="shared" si="27"/>
        <v>-5851997.5227779746</v>
      </c>
      <c r="Q148" s="97">
        <f t="shared" si="27"/>
        <v>-20150710.531578749</v>
      </c>
      <c r="R148" s="97">
        <f t="shared" si="27"/>
        <v>40205504.716238618</v>
      </c>
      <c r="S148" s="114">
        <f t="shared" si="20"/>
        <v>-114144377.73671207</v>
      </c>
      <c r="T148" s="115">
        <f t="shared" si="21"/>
        <v>-2.595547166398619E-2</v>
      </c>
    </row>
    <row r="149" spans="1:20" ht="13.5" thickBot="1">
      <c r="A149" s="139" t="str">
        <f>+CONCATENATE(A56,"p")</f>
        <v>1001p</v>
      </c>
      <c r="B149" s="492" t="str">
        <f>+VLOOKUP(LEFT($A149,LEN(A149)-1)*1,Master!$D$25:$G$223,4,FALSE)</f>
        <v>Primary balance</v>
      </c>
      <c r="C149" s="493"/>
      <c r="D149" s="493"/>
      <c r="E149" s="493"/>
      <c r="F149" s="493"/>
      <c r="G149" s="98">
        <f t="shared" ref="G149:R149" si="28">+G148+G131</f>
        <v>-58121979.525097743</v>
      </c>
      <c r="H149" s="98">
        <f t="shared" si="28"/>
        <v>-41800855.645708457</v>
      </c>
      <c r="I149" s="98">
        <f t="shared" si="28"/>
        <v>7752467.9054677188</v>
      </c>
      <c r="J149" s="98">
        <f t="shared" si="28"/>
        <v>-3336943.7125810683</v>
      </c>
      <c r="K149" s="98">
        <f t="shared" si="28"/>
        <v>-1924316.8203653991</v>
      </c>
      <c r="L149" s="98">
        <f t="shared" si="28"/>
        <v>8750812.7527320683</v>
      </c>
      <c r="M149" s="98">
        <f t="shared" si="28"/>
        <v>8739083.3724189401</v>
      </c>
      <c r="N149" s="98">
        <f t="shared" si="28"/>
        <v>13652870.811734229</v>
      </c>
      <c r="O149" s="98">
        <f t="shared" si="28"/>
        <v>2046211.462805748</v>
      </c>
      <c r="P149" s="98">
        <f t="shared" si="28"/>
        <v>1270727.4772220254</v>
      </c>
      <c r="Q149" s="98">
        <f t="shared" si="28"/>
        <v>-13027985.531578749</v>
      </c>
      <c r="R149" s="98">
        <f t="shared" si="28"/>
        <v>47328229.716238618</v>
      </c>
      <c r="S149" s="114">
        <f t="shared" si="20"/>
        <v>-28671677.736712068</v>
      </c>
      <c r="T149" s="115">
        <f t="shared" si="21"/>
        <v>-6.5196984188807938E-3</v>
      </c>
    </row>
    <row r="150" spans="1:20">
      <c r="A150" s="139" t="str">
        <f>+CONCATENATE(A57,"p")</f>
        <v>46p</v>
      </c>
      <c r="B150" s="494" t="str">
        <f>+VLOOKUP(LEFT($A150,LEN(A150)-1)*1,Master!$D$25:$G$223,4,FALSE)</f>
        <v>Repayment of Debt</v>
      </c>
      <c r="C150" s="495"/>
      <c r="D150" s="495"/>
      <c r="E150" s="495"/>
      <c r="F150" s="495"/>
      <c r="G150" s="87">
        <f t="shared" ref="G150:R150" si="29">+SUM(G151:G153)</f>
        <v>3995985.341243688</v>
      </c>
      <c r="H150" s="87">
        <f t="shared" si="29"/>
        <v>5612183.5020401878</v>
      </c>
      <c r="I150" s="87">
        <f t="shared" si="29"/>
        <v>22206461.85490736</v>
      </c>
      <c r="J150" s="87">
        <f t="shared" si="29"/>
        <v>23720356.07957419</v>
      </c>
      <c r="K150" s="87">
        <f t="shared" si="29"/>
        <v>19949382.892757326</v>
      </c>
      <c r="L150" s="87">
        <f t="shared" si="29"/>
        <v>18025387.76124369</v>
      </c>
      <c r="M150" s="87">
        <f t="shared" si="29"/>
        <v>6006605.7712436877</v>
      </c>
      <c r="N150" s="87">
        <f t="shared" si="29"/>
        <v>17160148.002040189</v>
      </c>
      <c r="O150" s="87">
        <f t="shared" si="29"/>
        <v>21341585.159562141</v>
      </c>
      <c r="P150" s="87">
        <f t="shared" si="29"/>
        <v>8527904.0295741875</v>
      </c>
      <c r="Q150" s="87">
        <f t="shared" si="29"/>
        <v>10654232.024569688</v>
      </c>
      <c r="R150" s="87">
        <f t="shared" si="29"/>
        <v>24552542.391243692</v>
      </c>
      <c r="S150" s="110">
        <f t="shared" si="20"/>
        <v>181752774.81000003</v>
      </c>
      <c r="T150" s="111">
        <f t="shared" si="21"/>
        <v>4.1329052643427254E-2</v>
      </c>
    </row>
    <row r="151" spans="1:20">
      <c r="A151" s="139" t="str">
        <f>+CONCATENATE(A58,"p")</f>
        <v>4611p</v>
      </c>
      <c r="B151" s="488" t="str">
        <f>+VLOOKUP(LEFT($A151,LEN(A151)-1)*1,Master!$D$25:$G$223,4,FALSE)</f>
        <v>Repayment of Domestic Debt</v>
      </c>
      <c r="C151" s="489"/>
      <c r="D151" s="489"/>
      <c r="E151" s="489"/>
      <c r="F151" s="489"/>
      <c r="G151" s="100">
        <f>SUM(DataEx!ET395)</f>
        <v>116701.86</v>
      </c>
      <c r="H151" s="100">
        <f>SUM(DataEx!EU395)</f>
        <v>867332.36</v>
      </c>
      <c r="I151" s="100">
        <f>SUM(DataEx!EV395)</f>
        <v>7801367.0199999996</v>
      </c>
      <c r="J151" s="100">
        <f>SUM(DataEx!EW395)</f>
        <v>4481623.79</v>
      </c>
      <c r="K151" s="100">
        <f>SUM(DataEx!EX395)</f>
        <v>2831467.37</v>
      </c>
      <c r="L151" s="100">
        <f>SUM(DataEx!EY395)</f>
        <v>7170000.0800000001</v>
      </c>
      <c r="M151" s="100">
        <f>SUM(DataEx!EZ395)</f>
        <v>82322.3</v>
      </c>
      <c r="N151" s="100">
        <f>SUM(DataEx!FA395)</f>
        <v>10832753.109999999</v>
      </c>
      <c r="O151" s="100">
        <f>SUM(DataEx!FB395)</f>
        <v>1958366.01</v>
      </c>
      <c r="P151" s="100">
        <f>SUM(DataEx!FC395)</f>
        <v>1510132.11</v>
      </c>
      <c r="Q151" s="100">
        <f>SUM(DataEx!FD395)</f>
        <v>834059.15</v>
      </c>
      <c r="R151" s="100">
        <f>SUM(DataEx!FE395)</f>
        <v>12202154.65</v>
      </c>
      <c r="S151" s="108">
        <f t="shared" si="20"/>
        <v>50688279.809999995</v>
      </c>
      <c r="T151" s="109">
        <f t="shared" si="21"/>
        <v>1.1526088594037791E-2</v>
      </c>
    </row>
    <row r="152" spans="1:20">
      <c r="A152" s="139" t="str">
        <f>+CONCATENATE(A59,"p")</f>
        <v>4612p</v>
      </c>
      <c r="B152" s="480" t="str">
        <f>+VLOOKUP(LEFT($A152,LEN(A152)-1)*1,Master!$D$25:$G$223,4,FALSE)</f>
        <v>Repayment of Foreign Debt</v>
      </c>
      <c r="C152" s="481"/>
      <c r="D152" s="481"/>
      <c r="E152" s="481"/>
      <c r="F152" s="481"/>
      <c r="G152" s="100">
        <f>SUM(DataEx!ET396)</f>
        <v>2071825.5645770216</v>
      </c>
      <c r="H152" s="100">
        <f>SUM(DataEx!EU396)</f>
        <v>2862393.2253735214</v>
      </c>
      <c r="I152" s="100">
        <f>SUM(DataEx!EV396)</f>
        <v>12467636.918240691</v>
      </c>
      <c r="J152" s="100">
        <f>SUM(DataEx!EW396)</f>
        <v>17326274.372907523</v>
      </c>
      <c r="K152" s="100">
        <f>SUM(DataEx!EX396)</f>
        <v>15150457.606090657</v>
      </c>
      <c r="L152" s="100">
        <f>SUM(DataEx!EY396)</f>
        <v>8947929.7645770218</v>
      </c>
      <c r="M152" s="100">
        <f>SUM(DataEx!EZ396)</f>
        <v>2071825.5545770216</v>
      </c>
      <c r="N152" s="100">
        <f>SUM(DataEx!FA396)</f>
        <v>2989936.9753735219</v>
      </c>
      <c r="O152" s="100">
        <f>SUM(DataEx!FB396)</f>
        <v>16625761.232895471</v>
      </c>
      <c r="P152" s="100">
        <f>SUM(DataEx!FC396)</f>
        <v>4165314.0029075216</v>
      </c>
      <c r="Q152" s="100">
        <f>SUM(DataEx!FD396)</f>
        <v>6972714.957903021</v>
      </c>
      <c r="R152" s="100">
        <f>SUM(DataEx!FE396)</f>
        <v>8947929.8245770223</v>
      </c>
      <c r="S152" s="108">
        <f t="shared" si="20"/>
        <v>100600000.00000001</v>
      </c>
      <c r="T152" s="109">
        <f t="shared" si="21"/>
        <v>2.2875594060531645E-2</v>
      </c>
    </row>
    <row r="153" spans="1:20" ht="13.5" thickBot="1">
      <c r="A153" s="139" t="str">
        <f>+CONCATENATE(A53,"p")</f>
        <v>4630p</v>
      </c>
      <c r="B153" s="482" t="str">
        <f>+VLOOKUP(LEFT($A153,LEN(A153)-1)*1,Master!$D$25:$G$223,4,FALSE)</f>
        <v>Repayments of Arrears</v>
      </c>
      <c r="C153" s="483"/>
      <c r="D153" s="483"/>
      <c r="E153" s="483"/>
      <c r="F153" s="483"/>
      <c r="G153" s="100">
        <f>SUM(DataEx!ET400)</f>
        <v>1807457.9166666667</v>
      </c>
      <c r="H153" s="100">
        <f>SUM(DataEx!EU400)</f>
        <v>1882457.9166666667</v>
      </c>
      <c r="I153" s="100">
        <f>SUM(DataEx!EV400)</f>
        <v>1937457.9166666667</v>
      </c>
      <c r="J153" s="100">
        <f>SUM(DataEx!EW400)</f>
        <v>1912457.9166666667</v>
      </c>
      <c r="K153" s="100">
        <f>SUM(DataEx!EX400)</f>
        <v>1967457.9166666667</v>
      </c>
      <c r="L153" s="100">
        <f>SUM(DataEx!EY400)</f>
        <v>1907457.9166666667</v>
      </c>
      <c r="M153" s="100">
        <f>SUM(DataEx!EZ400)</f>
        <v>3852457.9166666665</v>
      </c>
      <c r="N153" s="100">
        <f>SUM(DataEx!FA400)</f>
        <v>3337457.9166666665</v>
      </c>
      <c r="O153" s="100">
        <f>SUM(DataEx!FB400)</f>
        <v>2757457.9166666665</v>
      </c>
      <c r="P153" s="100">
        <f>SUM(DataEx!FC400)</f>
        <v>2852457.9166666665</v>
      </c>
      <c r="Q153" s="100">
        <f>SUM(DataEx!FD400)</f>
        <v>2847457.9166666665</v>
      </c>
      <c r="R153" s="100">
        <f>SUM(DataEx!FE400)</f>
        <v>3402457.9166666665</v>
      </c>
      <c r="S153" s="108">
        <f t="shared" si="20"/>
        <v>30464495.000000004</v>
      </c>
      <c r="T153" s="109">
        <f t="shared" si="21"/>
        <v>6.9273699888578125E-3</v>
      </c>
    </row>
    <row r="154" spans="1:20" ht="13.5" thickBot="1">
      <c r="A154" s="139" t="str">
        <f t="shared" ref="A154:A159" si="30">+CONCATENATE(A60,"p")</f>
        <v>1002p</v>
      </c>
      <c r="B154" s="484" t="str">
        <f>+VLOOKUP(LEFT($A154,LEN(A154)-1)*1,Master!$D$25:$G$223,4,FALSE)</f>
        <v>Financing needs</v>
      </c>
      <c r="C154" s="485"/>
      <c r="D154" s="485"/>
      <c r="E154" s="485"/>
      <c r="F154" s="485"/>
      <c r="G154" s="79">
        <f t="shared" ref="G154:R154" si="31">+G148-G150</f>
        <v>-69240689.866341427</v>
      </c>
      <c r="H154" s="79">
        <f t="shared" si="31"/>
        <v>-54535764.147748642</v>
      </c>
      <c r="I154" s="79">
        <f t="shared" si="31"/>
        <v>-21576718.949439641</v>
      </c>
      <c r="J154" s="79">
        <f t="shared" si="31"/>
        <v>-34180024.792155258</v>
      </c>
      <c r="K154" s="79">
        <f t="shared" si="31"/>
        <v>-28996424.713122725</v>
      </c>
      <c r="L154" s="79">
        <f t="shared" si="31"/>
        <v>-16397300.008511622</v>
      </c>
      <c r="M154" s="79">
        <f t="shared" si="31"/>
        <v>-4390247.3988247477</v>
      </c>
      <c r="N154" s="79">
        <f t="shared" si="31"/>
        <v>-10630002.190305959</v>
      </c>
      <c r="O154" s="79">
        <f t="shared" si="31"/>
        <v>-26418098.696756393</v>
      </c>
      <c r="P154" s="79">
        <f t="shared" si="31"/>
        <v>-14379901.552352162</v>
      </c>
      <c r="Q154" s="79">
        <f t="shared" si="31"/>
        <v>-30804942.55614844</v>
      </c>
      <c r="R154" s="79">
        <f t="shared" si="31"/>
        <v>15652962.324994925</v>
      </c>
      <c r="S154" s="118">
        <f t="shared" si="20"/>
        <v>-295897152.54671216</v>
      </c>
      <c r="T154" s="119">
        <f t="shared" si="21"/>
        <v>-6.7284524307413454E-2</v>
      </c>
    </row>
    <row r="155" spans="1:20" ht="13.5" thickBot="1">
      <c r="A155" s="139" t="str">
        <f t="shared" si="30"/>
        <v>1003p</v>
      </c>
      <c r="B155" s="486" t="str">
        <f>+VLOOKUP(LEFT($A155,LEN(A155)-1)*1,Master!$D$25:$G$223,4,FALSE)</f>
        <v>Financing</v>
      </c>
      <c r="C155" s="487"/>
      <c r="D155" s="487"/>
      <c r="E155" s="487"/>
      <c r="F155" s="487"/>
      <c r="G155" s="97">
        <f t="shared" ref="G155:R155" si="32">+SUM(G156:G159)</f>
        <v>69240689.866341427</v>
      </c>
      <c r="H155" s="97">
        <f t="shared" si="32"/>
        <v>54535764.147748642</v>
      </c>
      <c r="I155" s="97">
        <f t="shared" si="32"/>
        <v>21576718.949439641</v>
      </c>
      <c r="J155" s="97">
        <f t="shared" si="32"/>
        <v>34180024.792155258</v>
      </c>
      <c r="K155" s="97">
        <f t="shared" si="32"/>
        <v>28996424.713122725</v>
      </c>
      <c r="L155" s="97">
        <f t="shared" si="32"/>
        <v>16397300.008511622</v>
      </c>
      <c r="M155" s="97">
        <f t="shared" si="32"/>
        <v>4390247.3988247477</v>
      </c>
      <c r="N155" s="97">
        <f t="shared" si="32"/>
        <v>10630002.190305959</v>
      </c>
      <c r="O155" s="97">
        <f t="shared" si="32"/>
        <v>26418098.696756393</v>
      </c>
      <c r="P155" s="97">
        <f t="shared" si="32"/>
        <v>14379901.552352162</v>
      </c>
      <c r="Q155" s="97">
        <f t="shared" si="32"/>
        <v>30804942.55614844</v>
      </c>
      <c r="R155" s="97">
        <f t="shared" si="32"/>
        <v>-15652962.324994922</v>
      </c>
      <c r="S155" s="120">
        <f t="shared" si="20"/>
        <v>295897152.54671216</v>
      </c>
      <c r="T155" s="121">
        <f t="shared" si="21"/>
        <v>6.7284524307413454E-2</v>
      </c>
    </row>
    <row r="156" spans="1:20">
      <c r="A156" s="139" t="str">
        <f t="shared" si="30"/>
        <v>7511p</v>
      </c>
      <c r="B156" s="488" t="str">
        <f>+VLOOKUP(LEFT($A156,LEN(A156)-1)*1,Master!$D$25:$G$223,4,FALSE)</f>
        <v>Domestic Loans and Borrowings</v>
      </c>
      <c r="C156" s="489"/>
      <c r="D156" s="489"/>
      <c r="E156" s="489"/>
      <c r="F156" s="489"/>
      <c r="G156" s="100">
        <f>+INDEX(DataEx!$1:$1048576,MATCH('2018'!$A156,DataEx!$D:$D,0),MATCH('2018'!G$6,DataEx!$7:$7,0))</f>
        <v>0</v>
      </c>
      <c r="H156" s="100">
        <f>+INDEX(DataEx!$1:$1048576,MATCH('2018'!$A156,DataEx!$D:$D,0),MATCH('2018'!H$6,DataEx!$7:$7,0))</f>
        <v>0</v>
      </c>
      <c r="I156" s="100">
        <f>+INDEX(DataEx!$1:$1048576,MATCH('2018'!$A156,DataEx!$D:$D,0),MATCH('2018'!I$6,DataEx!$7:$7,0))</f>
        <v>0</v>
      </c>
      <c r="J156" s="100">
        <f>+INDEX(DataEx!$1:$1048576,MATCH('2018'!$A156,DataEx!$D:$D,0),MATCH('2018'!J$6,DataEx!$7:$7,0))</f>
        <v>0</v>
      </c>
      <c r="K156" s="100">
        <f>+INDEX(DataEx!$1:$1048576,MATCH('2018'!$A156,DataEx!$D:$D,0),MATCH('2018'!K$6,DataEx!$7:$7,0))</f>
        <v>0</v>
      </c>
      <c r="L156" s="100">
        <f>+INDEX(DataEx!$1:$1048576,MATCH('2018'!$A156,DataEx!$D:$D,0),MATCH('2018'!L$6,DataEx!$7:$7,0))</f>
        <v>0</v>
      </c>
      <c r="M156" s="100">
        <f>+INDEX(DataEx!$1:$1048576,MATCH('2018'!$A156,DataEx!$D:$D,0),MATCH('2018'!M$6,DataEx!$7:$7,0))</f>
        <v>0</v>
      </c>
      <c r="N156" s="100">
        <f>+INDEX(DataEx!$1:$1048576,MATCH('2018'!$A156,DataEx!$D:$D,0),MATCH('2018'!N$6,DataEx!$7:$7,0))</f>
        <v>0</v>
      </c>
      <c r="O156" s="100">
        <f>+INDEX(DataEx!$1:$1048576,MATCH('2018'!$A156,DataEx!$D:$D,0),MATCH('2018'!O$6,DataEx!$7:$7,0))</f>
        <v>0</v>
      </c>
      <c r="P156" s="100">
        <f>+INDEX(DataEx!$1:$1048576,MATCH('2018'!$A156,DataEx!$D:$D,0),MATCH('2018'!P$6,DataEx!$7:$7,0))</f>
        <v>0</v>
      </c>
      <c r="Q156" s="100">
        <f>+INDEX(DataEx!$1:$1048576,MATCH('2018'!$A156,DataEx!$D:$D,0),MATCH('2018'!Q$6,DataEx!$7:$7,0))</f>
        <v>0</v>
      </c>
      <c r="R156" s="100">
        <f>+INDEX(DataEx!$1:$1048576,MATCH('2018'!$A156,DataEx!$D:$D,0),MATCH('2018'!R$6,DataEx!$7:$7,0))</f>
        <v>0</v>
      </c>
      <c r="S156" s="108">
        <f t="shared" si="20"/>
        <v>0</v>
      </c>
      <c r="T156" s="109">
        <f t="shared" si="21"/>
        <v>0</v>
      </c>
    </row>
    <row r="157" spans="1:20">
      <c r="A157" s="139" t="str">
        <f t="shared" si="30"/>
        <v>7512p</v>
      </c>
      <c r="B157" s="480" t="str">
        <f>+VLOOKUP(LEFT($A157,LEN(A157)-1)*1,Master!$D$25:$G$223,4,FALSE)</f>
        <v>Foreign Loans and Borrowings</v>
      </c>
      <c r="C157" s="481"/>
      <c r="D157" s="481"/>
      <c r="E157" s="481"/>
      <c r="F157" s="481"/>
      <c r="G157" s="100">
        <f>+INDEX(DataEx!$1:$1048576,MATCH('2018'!$A157,DataEx!$D:$D,0),MATCH('2018'!G$6,DataEx!$7:$7,0))</f>
        <v>24658333.329999998</v>
      </c>
      <c r="H157" s="100">
        <f>+INDEX(DataEx!$1:$1048576,MATCH('2018'!$A157,DataEx!$D:$D,0),MATCH('2018'!H$6,DataEx!$7:$7,0))</f>
        <v>24658333.329999998</v>
      </c>
      <c r="I157" s="100">
        <f>+INDEX(DataEx!$1:$1048576,MATCH('2018'!$A157,DataEx!$D:$D,0),MATCH('2018'!I$6,DataEx!$7:$7,0))</f>
        <v>24658333.329999998</v>
      </c>
      <c r="J157" s="100">
        <f>+INDEX(DataEx!$1:$1048576,MATCH('2018'!$A157,DataEx!$D:$D,0),MATCH('2018'!J$6,DataEx!$7:$7,0))</f>
        <v>24658333.329999998</v>
      </c>
      <c r="K157" s="100">
        <f>+INDEX(DataEx!$1:$1048576,MATCH('2018'!$A157,DataEx!$D:$D,0),MATCH('2018'!K$6,DataEx!$7:$7,0))</f>
        <v>24658333.329999998</v>
      </c>
      <c r="L157" s="100">
        <f>+INDEX(DataEx!$1:$1048576,MATCH('2018'!$A157,DataEx!$D:$D,0),MATCH('2018'!L$6,DataEx!$7:$7,0))</f>
        <v>24658333.329999998</v>
      </c>
      <c r="M157" s="100">
        <f>+INDEX(DataEx!$1:$1048576,MATCH('2018'!$A157,DataEx!$D:$D,0),MATCH('2018'!M$6,DataEx!$7:$7,0))</f>
        <v>24658333.329999998</v>
      </c>
      <c r="N157" s="100">
        <f>+INDEX(DataEx!$1:$1048576,MATCH('2018'!$A157,DataEx!$D:$D,0),MATCH('2018'!N$6,DataEx!$7:$7,0))</f>
        <v>24658333.329999998</v>
      </c>
      <c r="O157" s="100">
        <f>+INDEX(DataEx!$1:$1048576,MATCH('2018'!$A157,DataEx!$D:$D,0),MATCH('2018'!O$6,DataEx!$7:$7,0))</f>
        <v>24658333.329999998</v>
      </c>
      <c r="P157" s="100">
        <f>+INDEX(DataEx!$1:$1048576,MATCH('2018'!$A157,DataEx!$D:$D,0),MATCH('2018'!P$6,DataEx!$7:$7,0))</f>
        <v>24658333.329999998</v>
      </c>
      <c r="Q157" s="100">
        <f>+INDEX(DataEx!$1:$1048576,MATCH('2018'!$A157,DataEx!$D:$D,0),MATCH('2018'!Q$6,DataEx!$7:$7,0))</f>
        <v>24658333.329999998</v>
      </c>
      <c r="R157" s="100">
        <f>+INDEX(DataEx!$1:$1048576,MATCH('2018'!$A157,DataEx!$D:$D,0),MATCH('2018'!R$6,DataEx!$7:$7,0))</f>
        <v>24658333.329999998</v>
      </c>
      <c r="S157" s="108">
        <f t="shared" si="20"/>
        <v>295899999.95999992</v>
      </c>
      <c r="T157" s="109">
        <f t="shared" si="21"/>
        <v>6.7285171785251369E-2</v>
      </c>
    </row>
    <row r="158" spans="1:20">
      <c r="A158" s="139" t="str">
        <f t="shared" si="30"/>
        <v>72p</v>
      </c>
      <c r="B158" s="480" t="str">
        <f>+VLOOKUP(LEFT($A158,LEN(A158)-1)*1,Master!$D$25:$G$223,4,FALSE)</f>
        <v>Revenues from Selling Assets</v>
      </c>
      <c r="C158" s="481"/>
      <c r="D158" s="481"/>
      <c r="E158" s="481"/>
      <c r="F158" s="481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44582356.536341429</v>
      </c>
      <c r="H159" s="101">
        <f t="shared" si="33"/>
        <v>29877430.817748643</v>
      </c>
      <c r="I159" s="101">
        <f t="shared" si="33"/>
        <v>-3081614.3805603571</v>
      </c>
      <c r="J159" s="101">
        <f t="shared" si="33"/>
        <v>9521691.4621552601</v>
      </c>
      <c r="K159" s="101">
        <f t="shared" si="33"/>
        <v>4338091.3831227273</v>
      </c>
      <c r="L159" s="101">
        <f t="shared" si="33"/>
        <v>-8261033.3214883767</v>
      </c>
      <c r="M159" s="101">
        <f t="shared" si="33"/>
        <v>-20268085.931175251</v>
      </c>
      <c r="N159" s="101">
        <f t="shared" si="33"/>
        <v>-14028331.139694039</v>
      </c>
      <c r="O159" s="101">
        <f t="shared" si="33"/>
        <v>1759765.3667563945</v>
      </c>
      <c r="P159" s="101">
        <f t="shared" si="33"/>
        <v>-10278431.777647836</v>
      </c>
      <c r="Q159" s="101">
        <f t="shared" si="33"/>
        <v>6146609.2261484414</v>
      </c>
      <c r="R159" s="101">
        <f t="shared" si="33"/>
        <v>-40311295.65499492</v>
      </c>
      <c r="S159" s="112">
        <f t="shared" si="20"/>
        <v>-2847.4132878780365</v>
      </c>
      <c r="T159" s="113">
        <f t="shared" si="21"/>
        <v>-6.4747783793301877E-7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5" activePane="bottomLeft" state="frozen"/>
      <selection pane="bottomLeft" activeCell="G59" sqref="G59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3" width="14.140625" style="304" customWidth="1"/>
    <col min="24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+[1]Master!G6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+[1]Master!G7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+[1]Master!G8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743</v>
      </c>
      <c r="H6" s="260" t="s">
        <v>744</v>
      </c>
      <c r="I6" s="260" t="s">
        <v>745</v>
      </c>
      <c r="J6" s="260" t="s">
        <v>746</v>
      </c>
      <c r="K6" s="260" t="s">
        <v>747</v>
      </c>
      <c r="L6" s="260" t="s">
        <v>748</v>
      </c>
      <c r="M6" s="260" t="s">
        <v>749</v>
      </c>
      <c r="N6" s="260" t="s">
        <v>750</v>
      </c>
      <c r="O6" s="260" t="s">
        <v>751</v>
      </c>
      <c r="P6" s="260" t="s">
        <v>752</v>
      </c>
      <c r="Q6" s="260" t="s">
        <v>753</v>
      </c>
      <c r="R6" s="260" t="s">
        <v>754</v>
      </c>
      <c r="S6" s="259"/>
      <c r="T6" s="259"/>
    </row>
    <row r="7" spans="1:20" ht="15" customHeight="1" thickBot="1">
      <c r="A7" s="170"/>
      <c r="B7" s="525" t="str">
        <f>+[1]Master!G249</f>
        <v>Ostvarenje budžeta</v>
      </c>
      <c r="C7" s="433"/>
      <c r="D7" s="433"/>
      <c r="E7" s="433"/>
      <c r="F7" s="433"/>
      <c r="G7" s="441">
        <v>2017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5"/>
      <c r="S7" s="261" t="str">
        <f>+[1]Master!G246</f>
        <v>BDP</v>
      </c>
      <c r="T7" s="262">
        <v>4202100000</v>
      </c>
    </row>
    <row r="8" spans="1:20" ht="16.5" customHeight="1">
      <c r="A8" s="170"/>
      <c r="B8" s="434"/>
      <c r="C8" s="435"/>
      <c r="D8" s="435"/>
      <c r="E8" s="435"/>
      <c r="F8" s="436"/>
      <c r="G8" s="171" t="str">
        <f>+[1]Master!G229</f>
        <v>Januar</v>
      </c>
      <c r="H8" s="171" t="str">
        <f>+[1]Master!G230</f>
        <v>Februar</v>
      </c>
      <c r="I8" s="171" t="str">
        <f>+[1]Master!G231</f>
        <v>Mart</v>
      </c>
      <c r="J8" s="171" t="str">
        <f>+[1]Master!G232</f>
        <v>April</v>
      </c>
      <c r="K8" s="171" t="str">
        <f>+[1]Master!G233</f>
        <v>Maj</v>
      </c>
      <c r="L8" s="171" t="str">
        <f>+[1]Master!G234</f>
        <v>Jun</v>
      </c>
      <c r="M8" s="171" t="str">
        <f>+[1]Master!G235</f>
        <v>Jul</v>
      </c>
      <c r="N8" s="171" t="str">
        <f>+[1]Master!G236</f>
        <v>Avgust</v>
      </c>
      <c r="O8" s="171" t="str">
        <f>+[1]Master!G237</f>
        <v>Septembar</v>
      </c>
      <c r="P8" s="171" t="str">
        <f>+[1]Master!G238</f>
        <v>Oktobar</v>
      </c>
      <c r="Q8" s="171" t="str">
        <f>+[1]Master!G239</f>
        <v>Novembar</v>
      </c>
      <c r="R8" s="171" t="str">
        <f>+[1]Master!G240</f>
        <v>Decembar</v>
      </c>
      <c r="S8" s="441" t="str">
        <f>+[1]Master!G243</f>
        <v>Jan - Dec</v>
      </c>
      <c r="T8" s="445"/>
    </row>
    <row r="9" spans="1:20" ht="13.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+[1]Master!G247</f>
        <v>% BDP</v>
      </c>
    </row>
    <row r="10" spans="1:20" ht="13.5" thickBot="1">
      <c r="A10" s="176">
        <v>7</v>
      </c>
      <c r="B10" s="474" t="str">
        <f>+VLOOKUP($A10,[1]Master!$D$25:$G$223,4,FALSE)</f>
        <v>Prihodi budžeta</v>
      </c>
      <c r="C10" s="475"/>
      <c r="D10" s="475"/>
      <c r="E10" s="475"/>
      <c r="F10" s="475"/>
      <c r="G10" s="177">
        <f t="shared" ref="G10:R10" si="1">+G11+G19+SUM(G24:G28)</f>
        <v>73679382.079999998</v>
      </c>
      <c r="H10" s="177">
        <f t="shared" si="1"/>
        <v>88768620.050000012</v>
      </c>
      <c r="I10" s="177">
        <f t="shared" si="1"/>
        <v>135184988.80000001</v>
      </c>
      <c r="J10" s="177">
        <f t="shared" si="1"/>
        <v>124911661.66999999</v>
      </c>
      <c r="K10" s="177">
        <f t="shared" si="1"/>
        <v>125356661.58999997</v>
      </c>
      <c r="L10" s="177">
        <f t="shared" si="1"/>
        <v>134055955.00999999</v>
      </c>
      <c r="M10" s="177">
        <f t="shared" si="1"/>
        <v>145961895.20999998</v>
      </c>
      <c r="N10" s="177">
        <f t="shared" si="1"/>
        <v>149426896.58000001</v>
      </c>
      <c r="O10" s="177">
        <f t="shared" si="1"/>
        <v>138688866.59</v>
      </c>
      <c r="P10" s="177">
        <f t="shared" si="1"/>
        <v>138865730.25999999</v>
      </c>
      <c r="Q10" s="177">
        <f t="shared" si="1"/>
        <v>125487638.99000001</v>
      </c>
      <c r="R10" s="177">
        <f t="shared" si="1"/>
        <v>185531253.54000002</v>
      </c>
      <c r="S10" s="265">
        <f>+SUM(G10:R10)</f>
        <v>1565919550.3700001</v>
      </c>
      <c r="T10" s="266">
        <f>+S10/$T$7</f>
        <v>0.3726516623521573</v>
      </c>
    </row>
    <row r="11" spans="1:20">
      <c r="A11" s="176">
        <v>711</v>
      </c>
      <c r="B11" s="476" t="str">
        <f>+VLOOKUP($A11,[1]Master!$D$25:$G$223,4,FALSE)</f>
        <v>Porezi</v>
      </c>
      <c r="C11" s="477"/>
      <c r="D11" s="477"/>
      <c r="E11" s="477"/>
      <c r="F11" s="477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92913520.620000005</v>
      </c>
      <c r="P11" s="183">
        <f t="shared" si="2"/>
        <v>86378572.320000008</v>
      </c>
      <c r="Q11" s="183">
        <f t="shared" si="2"/>
        <v>74654697.830000013</v>
      </c>
      <c r="R11" s="267">
        <f t="shared" si="2"/>
        <v>89394289.060000002</v>
      </c>
      <c r="S11" s="268">
        <f t="shared" ref="S11:S64" si="3">+SUM(G11:R11)</f>
        <v>971155574.28000021</v>
      </c>
      <c r="T11" s="269">
        <f t="shared" ref="T11:T65" si="4">+S11/$T$7</f>
        <v>0.2311119617048619</v>
      </c>
    </row>
    <row r="12" spans="1:20">
      <c r="A12" s="176">
        <v>7111</v>
      </c>
      <c r="B12" s="462" t="str">
        <f>+VLOOKUP($A12,[1]Master!$D$25:$G$223,4,FALSE)</f>
        <v>Porez na dohodak fizičkih lica</v>
      </c>
      <c r="C12" s="463"/>
      <c r="D12" s="463"/>
      <c r="E12" s="463"/>
      <c r="F12" s="463"/>
      <c r="G12" s="189">
        <f>+INDEX([1]DataEx!$1:$1048576,MATCH('2017'!$A12,[1]DataEx!$D:$D,0),MATCH('2017'!G$6,[1]DataEx!$7:$7,0))</f>
        <v>3855468.97</v>
      </c>
      <c r="H12" s="189">
        <f>+INDEX([1]DataEx!$1:$1048576,MATCH('2017'!$A12,[1]DataEx!$D:$D,0),MATCH('2017'!H$6,[1]DataEx!$7:$7,0))</f>
        <v>7751521.5300000003</v>
      </c>
      <c r="I12" s="189">
        <f>+INDEX([1]DataEx!$1:$1048576,MATCH('2017'!$A12,[1]DataEx!$D:$D,0),MATCH('2017'!I$6,[1]DataEx!$7:$7,0))</f>
        <v>9093379.6300000008</v>
      </c>
      <c r="J12" s="189">
        <f>+INDEX([1]DataEx!$1:$1048576,MATCH('2017'!$A12,[1]DataEx!$D:$D,0),MATCH('2017'!J$6,[1]DataEx!$7:$7,0))</f>
        <v>8729072.4399999995</v>
      </c>
      <c r="K12" s="189">
        <f>+INDEX([1]DataEx!$1:$1048576,MATCH('2017'!$A12,[1]DataEx!$D:$D,0),MATCH('2017'!K$6,[1]DataEx!$7:$7,0))</f>
        <v>9825835.5299999993</v>
      </c>
      <c r="L12" s="189">
        <f>+INDEX([1]DataEx!$1:$1048576,MATCH('2017'!$A12,[1]DataEx!$D:$D,0),MATCH('2017'!L$6,[1]DataEx!$7:$7,0))</f>
        <v>9719543.6799999997</v>
      </c>
      <c r="M12" s="189">
        <f>+INDEX([1]DataEx!$1:$1048576,MATCH('2017'!$A12,[1]DataEx!$D:$D,0),MATCH('2017'!M$6,[1]DataEx!$7:$7,0))</f>
        <v>10577855.74</v>
      </c>
      <c r="N12" s="189">
        <f>+INDEX([1]DataEx!$1:$1048576,MATCH('2017'!$A12,[1]DataEx!$D:$D,0),MATCH('2017'!N$6,[1]DataEx!$7:$7,0))</f>
        <v>10476522.35</v>
      </c>
      <c r="O12" s="189">
        <f>+INDEX([1]DataEx!$1:$1048576,MATCH('2017'!$A12,[1]DataEx!$D:$D,0),MATCH('2017'!O$6,[1]DataEx!$7:$7,0))</f>
        <v>9609655.3800000008</v>
      </c>
      <c r="P12" s="189">
        <f>+INDEX([1]DataEx!$1:$1048576,MATCH('2017'!$A12,[1]DataEx!$D:$D,0),MATCH('2017'!P$6,[1]DataEx!$7:$7,0))</f>
        <v>10226839.18</v>
      </c>
      <c r="Q12" s="189">
        <f>+INDEX([1]DataEx!$1:$1048576,MATCH('2017'!$A12,[1]DataEx!$D:$D,0),MATCH('2017'!Q$6,[1]DataEx!$7:$7,0))</f>
        <v>7670634.21</v>
      </c>
      <c r="R12" s="189">
        <f>+INDEX([1]DataEx!$1:$1048576,MATCH('2017'!$A12,[1]DataEx!$D:$D,0),MATCH('2017'!R$6,[1]DataEx!$7:$7,0))</f>
        <v>14446111.9</v>
      </c>
      <c r="S12" s="270">
        <f t="shared" si="3"/>
        <v>111982440.54000001</v>
      </c>
      <c r="T12" s="271">
        <f t="shared" si="4"/>
        <v>2.664916126222603E-2</v>
      </c>
    </row>
    <row r="13" spans="1:20">
      <c r="A13" s="176">
        <v>7112</v>
      </c>
      <c r="B13" s="462" t="str">
        <f>+VLOOKUP($A13,[1]Master!$D$25:$G$223,4,FALSE)</f>
        <v>Porez na dobit pravnih lica</v>
      </c>
      <c r="C13" s="463"/>
      <c r="D13" s="463"/>
      <c r="E13" s="463"/>
      <c r="F13" s="463"/>
      <c r="G13" s="189">
        <f>+INDEX([1]DataEx!$1:$1048576,MATCH('2017'!$A13,[1]DataEx!$D:$D,0),MATCH('2017'!G$6,[1]DataEx!$7:$7,0))</f>
        <v>632316.18999999994</v>
      </c>
      <c r="H13" s="189">
        <f>+INDEX([1]DataEx!$1:$1048576,MATCH('2017'!$A13,[1]DataEx!$D:$D,0),MATCH('2017'!H$6,[1]DataEx!$7:$7,0))</f>
        <v>1242026.04</v>
      </c>
      <c r="I13" s="189">
        <f>+INDEX([1]DataEx!$1:$1048576,MATCH('2017'!$A13,[1]DataEx!$D:$D,0),MATCH('2017'!I$6,[1]DataEx!$7:$7,0))</f>
        <v>17612665.690000001</v>
      </c>
      <c r="J13" s="189">
        <f>+INDEX([1]DataEx!$1:$1048576,MATCH('2017'!$A13,[1]DataEx!$D:$D,0),MATCH('2017'!J$6,[1]DataEx!$7:$7,0))</f>
        <v>14506801.98</v>
      </c>
      <c r="K13" s="189">
        <f>+INDEX([1]DataEx!$1:$1048576,MATCH('2017'!$A13,[1]DataEx!$D:$D,0),MATCH('2017'!K$6,[1]DataEx!$7:$7,0))</f>
        <v>2683183.94</v>
      </c>
      <c r="L13" s="189">
        <f>+INDEX([1]DataEx!$1:$1048576,MATCH('2017'!$A13,[1]DataEx!$D:$D,0),MATCH('2017'!L$6,[1]DataEx!$7:$7,0))</f>
        <v>2493382.48</v>
      </c>
      <c r="M13" s="189">
        <f>+INDEX([1]DataEx!$1:$1048576,MATCH('2017'!$A13,[1]DataEx!$D:$D,0),MATCH('2017'!M$6,[1]DataEx!$7:$7,0))</f>
        <v>2422592.44</v>
      </c>
      <c r="N13" s="189">
        <f>+INDEX([1]DataEx!$1:$1048576,MATCH('2017'!$A13,[1]DataEx!$D:$D,0),MATCH('2017'!N$6,[1]DataEx!$7:$7,0))</f>
        <v>2511333.39</v>
      </c>
      <c r="O13" s="189">
        <f>+INDEX([1]DataEx!$1:$1048576,MATCH('2017'!$A13,[1]DataEx!$D:$D,0),MATCH('2017'!O$6,[1]DataEx!$7:$7,0))</f>
        <v>1103662</v>
      </c>
      <c r="P13" s="189">
        <f>+INDEX([1]DataEx!$1:$1048576,MATCH('2017'!$A13,[1]DataEx!$D:$D,0),MATCH('2017'!P$6,[1]DataEx!$7:$7,0))</f>
        <v>1688078.63</v>
      </c>
      <c r="Q13" s="189">
        <f>+INDEX([1]DataEx!$1:$1048576,MATCH('2017'!$A13,[1]DataEx!$D:$D,0),MATCH('2017'!Q$6,[1]DataEx!$7:$7,0))</f>
        <v>667573.11</v>
      </c>
      <c r="R13" s="189">
        <f>+INDEX([1]DataEx!$1:$1048576,MATCH('2017'!$A13,[1]DataEx!$D:$D,0),MATCH('2017'!R$6,[1]DataEx!$7:$7,0))</f>
        <v>1664886.32</v>
      </c>
      <c r="S13" s="270">
        <f t="shared" si="3"/>
        <v>49228502.210000001</v>
      </c>
      <c r="T13" s="271">
        <f t="shared" si="4"/>
        <v>1.1715214347588111E-2</v>
      </c>
    </row>
    <row r="14" spans="1:20">
      <c r="A14" s="176">
        <v>7113</v>
      </c>
      <c r="B14" s="462" t="str">
        <f>+VLOOKUP($A14,[1]Master!$D$25:$G$223,4,FALSE)</f>
        <v>Porez na promet nepokretnosti</v>
      </c>
      <c r="C14" s="463"/>
      <c r="D14" s="463"/>
      <c r="E14" s="463"/>
      <c r="F14" s="463"/>
      <c r="G14" s="189">
        <f>+INDEX([1]DataEx!$1:$1048576,MATCH('2017'!$A14,[1]DataEx!$D:$D,0),MATCH('2017'!G$6,[1]DataEx!$7:$7,0))</f>
        <v>58790.3</v>
      </c>
      <c r="H14" s="189">
        <f>+INDEX([1]DataEx!$1:$1048576,MATCH('2017'!$A14,[1]DataEx!$D:$D,0),MATCH('2017'!H$6,[1]DataEx!$7:$7,0))</f>
        <v>107978.26</v>
      </c>
      <c r="I14" s="189">
        <f>+INDEX([1]DataEx!$1:$1048576,MATCH('2017'!$A14,[1]DataEx!$D:$D,0),MATCH('2017'!I$6,[1]DataEx!$7:$7,0))</f>
        <v>88556.13</v>
      </c>
      <c r="J14" s="189">
        <f>+INDEX([1]DataEx!$1:$1048576,MATCH('2017'!$A14,[1]DataEx!$D:$D,0),MATCH('2017'!J$6,[1]DataEx!$7:$7,0))</f>
        <v>93919.51</v>
      </c>
      <c r="K14" s="189">
        <f>+INDEX([1]DataEx!$1:$1048576,MATCH('2017'!$A14,[1]DataEx!$D:$D,0),MATCH('2017'!K$6,[1]DataEx!$7:$7,0))</f>
        <v>178761.83</v>
      </c>
      <c r="L14" s="189">
        <f>+INDEX([1]DataEx!$1:$1048576,MATCH('2017'!$A14,[1]DataEx!$D:$D,0),MATCH('2017'!L$6,[1]DataEx!$7:$7,0))</f>
        <v>96074.04</v>
      </c>
      <c r="M14" s="189">
        <f>+INDEX([1]DataEx!$1:$1048576,MATCH('2017'!$A14,[1]DataEx!$D:$D,0),MATCH('2017'!M$6,[1]DataEx!$7:$7,0))</f>
        <v>140635.43</v>
      </c>
      <c r="N14" s="189">
        <f>+INDEX([1]DataEx!$1:$1048576,MATCH('2017'!$A14,[1]DataEx!$D:$D,0),MATCH('2017'!N$6,[1]DataEx!$7:$7,0))</f>
        <v>152546.72</v>
      </c>
      <c r="O14" s="189">
        <f>+INDEX([1]DataEx!$1:$1048576,MATCH('2017'!$A14,[1]DataEx!$D:$D,0),MATCH('2017'!O$6,[1]DataEx!$7:$7,0))</f>
        <v>115920.43</v>
      </c>
      <c r="P14" s="189">
        <f>+INDEX([1]DataEx!$1:$1048576,MATCH('2017'!$A14,[1]DataEx!$D:$D,0),MATCH('2017'!P$6,[1]DataEx!$7:$7,0))</f>
        <v>195735.62</v>
      </c>
      <c r="Q14" s="189">
        <f>+INDEX([1]DataEx!$1:$1048576,MATCH('2017'!$A14,[1]DataEx!$D:$D,0),MATCH('2017'!Q$6,[1]DataEx!$7:$7,0))</f>
        <v>165720.76</v>
      </c>
      <c r="R14" s="189">
        <f>+INDEX([1]DataEx!$1:$1048576,MATCH('2017'!$A14,[1]DataEx!$D:$D,0),MATCH('2017'!R$6,[1]DataEx!$7:$7,0))</f>
        <v>130025.67</v>
      </c>
      <c r="S14" s="270">
        <f t="shared" si="3"/>
        <v>1524664.7</v>
      </c>
      <c r="T14" s="271">
        <f t="shared" si="4"/>
        <v>3.6283398776802077E-4</v>
      </c>
    </row>
    <row r="15" spans="1:20">
      <c r="A15" s="176">
        <v>7114</v>
      </c>
      <c r="B15" s="462" t="str">
        <f>+VLOOKUP($A15,[1]Master!$D$25:$G$223,4,FALSE)</f>
        <v>Porez na dodatu vrijednost</v>
      </c>
      <c r="C15" s="463"/>
      <c r="D15" s="463"/>
      <c r="E15" s="463"/>
      <c r="F15" s="463"/>
      <c r="G15" s="189">
        <f>+INDEX([1]DataEx!$1:$1048576,MATCH('2017'!$A15,[1]DataEx!$D:$D,0),MATCH('2017'!G$6,[1]DataEx!$7:$7,0))</f>
        <v>33352018.879999999</v>
      </c>
      <c r="H15" s="189">
        <f>+INDEX([1]DataEx!$1:$1048576,MATCH('2017'!$A15,[1]DataEx!$D:$D,0),MATCH('2017'!H$6,[1]DataEx!$7:$7,0))</f>
        <v>26961493.609999999</v>
      </c>
      <c r="I15" s="189">
        <f>+INDEX([1]DataEx!$1:$1048576,MATCH('2017'!$A15,[1]DataEx!$D:$D,0),MATCH('2017'!I$6,[1]DataEx!$7:$7,0))</f>
        <v>45891894.880000003</v>
      </c>
      <c r="J15" s="189">
        <f>+INDEX([1]DataEx!$1:$1048576,MATCH('2017'!$A15,[1]DataEx!$D:$D,0),MATCH('2017'!J$6,[1]DataEx!$7:$7,0))</f>
        <v>39843066.039999999</v>
      </c>
      <c r="K15" s="189">
        <f>+INDEX([1]DataEx!$1:$1048576,MATCH('2017'!$A15,[1]DataEx!$D:$D,0),MATCH('2017'!K$6,[1]DataEx!$7:$7,0))</f>
        <v>44329065.979999997</v>
      </c>
      <c r="L15" s="189">
        <f>+INDEX([1]DataEx!$1:$1048576,MATCH('2017'!$A15,[1]DataEx!$D:$D,0),MATCH('2017'!L$6,[1]DataEx!$7:$7,0))</f>
        <v>51058078.640000001</v>
      </c>
      <c r="M15" s="189">
        <f>+INDEX([1]DataEx!$1:$1048576,MATCH('2017'!$A15,[1]DataEx!$D:$D,0),MATCH('2017'!M$6,[1]DataEx!$7:$7,0))</f>
        <v>51792411.350000001</v>
      </c>
      <c r="N15" s="189">
        <f>+INDEX([1]DataEx!$1:$1048576,MATCH('2017'!$A15,[1]DataEx!$D:$D,0),MATCH('2017'!N$6,[1]DataEx!$7:$7,0))</f>
        <v>56845360.840000004</v>
      </c>
      <c r="O15" s="189">
        <f>+INDEX([1]DataEx!$1:$1048576,MATCH('2017'!$A15,[1]DataEx!$D:$D,0),MATCH('2017'!O$6,[1]DataEx!$7:$7,0))</f>
        <v>53436415.75</v>
      </c>
      <c r="P15" s="189">
        <f>+INDEX([1]DataEx!$1:$1048576,MATCH('2017'!$A15,[1]DataEx!$D:$D,0),MATCH('2017'!P$6,[1]DataEx!$7:$7,0))</f>
        <v>50058448.369999997</v>
      </c>
      <c r="Q15" s="189">
        <f>+INDEX([1]DataEx!$1:$1048576,MATCH('2017'!$A15,[1]DataEx!$D:$D,0),MATCH('2017'!Q$6,[1]DataEx!$7:$7,0))</f>
        <v>44942136.68</v>
      </c>
      <c r="R15" s="189">
        <f>+INDEX([1]DataEx!$1:$1048576,MATCH('2017'!$A15,[1]DataEx!$D:$D,0),MATCH('2017'!R$6,[1]DataEx!$7:$7,0))</f>
        <v>50200125.439999998</v>
      </c>
      <c r="S15" s="270">
        <f t="shared" si="3"/>
        <v>548710516.46000004</v>
      </c>
      <c r="T15" s="271">
        <f t="shared" si="4"/>
        <v>0.13058007102639158</v>
      </c>
    </row>
    <row r="16" spans="1:20">
      <c r="A16" s="176">
        <v>7115</v>
      </c>
      <c r="B16" s="462" t="str">
        <f>+VLOOKUP($A16,[1]Master!$D$25:$G$223,4,FALSE)</f>
        <v>Akcize</v>
      </c>
      <c r="C16" s="463"/>
      <c r="D16" s="463"/>
      <c r="E16" s="463"/>
      <c r="F16" s="463"/>
      <c r="G16" s="189">
        <f>+INDEX([1]DataEx!$1:$1048576,MATCH('2017'!$A16,[1]DataEx!$D:$D,0),MATCH('2017'!G$6,[1]DataEx!$7:$7,0))</f>
        <v>13972593.029999999</v>
      </c>
      <c r="H16" s="189">
        <f>+INDEX([1]DataEx!$1:$1048576,MATCH('2017'!$A16,[1]DataEx!$D:$D,0),MATCH('2017'!H$6,[1]DataEx!$7:$7,0))</f>
        <v>12356371.449999999</v>
      </c>
      <c r="I16" s="189">
        <f>+INDEX([1]DataEx!$1:$1048576,MATCH('2017'!$A16,[1]DataEx!$D:$D,0),MATCH('2017'!I$6,[1]DataEx!$7:$7,0))</f>
        <v>14808666.49</v>
      </c>
      <c r="J16" s="189">
        <f>+INDEX([1]DataEx!$1:$1048576,MATCH('2017'!$A16,[1]DataEx!$D:$D,0),MATCH('2017'!J$6,[1]DataEx!$7:$7,0))</f>
        <v>15647198.060000001</v>
      </c>
      <c r="K16" s="189">
        <f>+INDEX([1]DataEx!$1:$1048576,MATCH('2017'!$A16,[1]DataEx!$D:$D,0),MATCH('2017'!K$6,[1]DataEx!$7:$7,0))</f>
        <v>17742897.41</v>
      </c>
      <c r="L16" s="189">
        <f>+INDEX([1]DataEx!$1:$1048576,MATCH('2017'!$A16,[1]DataEx!$D:$D,0),MATCH('2017'!L$6,[1]DataEx!$7:$7,0))</f>
        <v>18687302.640000001</v>
      </c>
      <c r="M16" s="189">
        <f>+INDEX([1]DataEx!$1:$1048576,MATCH('2017'!$A16,[1]DataEx!$D:$D,0),MATCH('2017'!M$6,[1]DataEx!$7:$7,0))</f>
        <v>20939541.420000002</v>
      </c>
      <c r="N16" s="189">
        <f>+INDEX([1]DataEx!$1:$1048576,MATCH('2017'!$A16,[1]DataEx!$D:$D,0),MATCH('2017'!N$6,[1]DataEx!$7:$7,0))</f>
        <v>25506175.510000002</v>
      </c>
      <c r="O16" s="189">
        <f>+INDEX([1]DataEx!$1:$1048576,MATCH('2017'!$A16,[1]DataEx!$D:$D,0),MATCH('2017'!O$6,[1]DataEx!$7:$7,0))</f>
        <v>25706299.34</v>
      </c>
      <c r="P16" s="189">
        <f>+INDEX([1]DataEx!$1:$1048576,MATCH('2017'!$A16,[1]DataEx!$D:$D,0),MATCH('2017'!P$6,[1]DataEx!$7:$7,0))</f>
        <v>21225508.199999999</v>
      </c>
      <c r="Q16" s="189">
        <f>+INDEX([1]DataEx!$1:$1048576,MATCH('2017'!$A16,[1]DataEx!$D:$D,0),MATCH('2017'!Q$6,[1]DataEx!$7:$7,0))</f>
        <v>18614457.170000002</v>
      </c>
      <c r="R16" s="189">
        <f>+INDEX([1]DataEx!$1:$1048576,MATCH('2017'!$A16,[1]DataEx!$D:$D,0),MATCH('2017'!R$6,[1]DataEx!$7:$7,0))</f>
        <v>19877899.5</v>
      </c>
      <c r="S16" s="270">
        <f t="shared" si="3"/>
        <v>225084910.21999997</v>
      </c>
      <c r="T16" s="271">
        <f t="shared" si="4"/>
        <v>5.3564862859046658E-2</v>
      </c>
    </row>
    <row r="17" spans="1:25">
      <c r="A17" s="176">
        <v>7116</v>
      </c>
      <c r="B17" s="462" t="str">
        <f>+VLOOKUP($A17,[1]Master!$D$25:$G$223,4,FALSE)</f>
        <v>Porez na međunarodnu trgovinu i transakcije</v>
      </c>
      <c r="C17" s="463"/>
      <c r="D17" s="463"/>
      <c r="E17" s="463"/>
      <c r="F17" s="463"/>
      <c r="G17" s="189">
        <f>+INDEX([1]DataEx!$1:$1048576,MATCH('2017'!$A17,[1]DataEx!$D:$D,0),MATCH('2017'!G$6,[1]DataEx!$7:$7,0))</f>
        <v>1071292.49</v>
      </c>
      <c r="H17" s="189">
        <f>+INDEX([1]DataEx!$1:$1048576,MATCH('2017'!$A17,[1]DataEx!$D:$D,0),MATCH('2017'!H$6,[1]DataEx!$7:$7,0))</f>
        <v>1596950.17</v>
      </c>
      <c r="I17" s="189">
        <f>+INDEX([1]DataEx!$1:$1048576,MATCH('2017'!$A17,[1]DataEx!$D:$D,0),MATCH('2017'!I$6,[1]DataEx!$7:$7,0))</f>
        <v>2226840.15</v>
      </c>
      <c r="J17" s="189">
        <f>+INDEX([1]DataEx!$1:$1048576,MATCH('2017'!$A17,[1]DataEx!$D:$D,0),MATCH('2017'!J$6,[1]DataEx!$7:$7,0))</f>
        <v>2007545.03</v>
      </c>
      <c r="K17" s="189">
        <f>+INDEX([1]DataEx!$1:$1048576,MATCH('2017'!$A17,[1]DataEx!$D:$D,0),MATCH('2017'!K$6,[1]DataEx!$7:$7,0))</f>
        <v>2283048.27</v>
      </c>
      <c r="L17" s="189">
        <f>+INDEX([1]DataEx!$1:$1048576,MATCH('2017'!$A17,[1]DataEx!$D:$D,0),MATCH('2017'!L$6,[1]DataEx!$7:$7,0))</f>
        <v>2361499.6</v>
      </c>
      <c r="M17" s="189">
        <f>+INDEX([1]DataEx!$1:$1048576,MATCH('2017'!$A17,[1]DataEx!$D:$D,0),MATCH('2017'!M$6,[1]DataEx!$7:$7,0))</f>
        <v>2521752.11</v>
      </c>
      <c r="N17" s="189">
        <f>+INDEX([1]DataEx!$1:$1048576,MATCH('2017'!$A17,[1]DataEx!$D:$D,0),MATCH('2017'!N$6,[1]DataEx!$7:$7,0))</f>
        <v>2861682.41</v>
      </c>
      <c r="O17" s="189">
        <f>+INDEX([1]DataEx!$1:$1048576,MATCH('2017'!$A17,[1]DataEx!$D:$D,0),MATCH('2017'!O$6,[1]DataEx!$7:$7,0))</f>
        <v>2150781.52</v>
      </c>
      <c r="P17" s="189">
        <f>+INDEX([1]DataEx!$1:$1048576,MATCH('2017'!$A17,[1]DataEx!$D:$D,0),MATCH('2017'!P$6,[1]DataEx!$7:$7,0))</f>
        <v>2167495.09</v>
      </c>
      <c r="Q17" s="189">
        <f>+INDEX([1]DataEx!$1:$1048576,MATCH('2017'!$A17,[1]DataEx!$D:$D,0),MATCH('2017'!Q$6,[1]DataEx!$7:$7,0))</f>
        <v>1890362.65</v>
      </c>
      <c r="R17" s="189">
        <f>+INDEX([1]DataEx!$1:$1048576,MATCH('2017'!$A17,[1]DataEx!$D:$D,0),MATCH('2017'!R$6,[1]DataEx!$7:$7,0))</f>
        <v>2285551.31</v>
      </c>
      <c r="S17" s="270">
        <f t="shared" si="3"/>
        <v>25424800.799999997</v>
      </c>
      <c r="T17" s="271">
        <f t="shared" si="4"/>
        <v>6.050498750624687E-3</v>
      </c>
    </row>
    <row r="18" spans="1:25">
      <c r="A18" s="176">
        <v>7118</v>
      </c>
      <c r="B18" s="462" t="str">
        <f>+VLOOKUP($A18,[1]Master!$D$25:$G$223,4,FALSE)</f>
        <v>Ostali državni porezi</v>
      </c>
      <c r="C18" s="463"/>
      <c r="D18" s="463"/>
      <c r="E18" s="463"/>
      <c r="F18" s="463"/>
      <c r="G18" s="189">
        <f>+INDEX([1]DataEx!$1:$1048576,MATCH('2017'!$A18,[1]DataEx!$D:$D,0),MATCH('2017'!G$6,[1]DataEx!$7:$7,0))</f>
        <v>569690.59</v>
      </c>
      <c r="H18" s="189">
        <f>+INDEX([1]DataEx!$1:$1048576,MATCH('2017'!$A18,[1]DataEx!$D:$D,0),MATCH('2017'!H$6,[1]DataEx!$7:$7,0))</f>
        <v>598779.14</v>
      </c>
      <c r="I18" s="189">
        <f>+INDEX([1]DataEx!$1:$1048576,MATCH('2017'!$A18,[1]DataEx!$D:$D,0),MATCH('2017'!I$6,[1]DataEx!$7:$7,0))</f>
        <v>802243.94</v>
      </c>
      <c r="J18" s="189">
        <f>+INDEX([1]DataEx!$1:$1048576,MATCH('2017'!$A18,[1]DataEx!$D:$D,0),MATCH('2017'!J$6,[1]DataEx!$7:$7,0))</f>
        <v>850385.11</v>
      </c>
      <c r="K18" s="189">
        <f>+INDEX([1]DataEx!$1:$1048576,MATCH('2017'!$A18,[1]DataEx!$D:$D,0),MATCH('2017'!K$6,[1]DataEx!$7:$7,0))</f>
        <v>757543.52</v>
      </c>
      <c r="L18" s="189">
        <f>+INDEX([1]DataEx!$1:$1048576,MATCH('2017'!$A18,[1]DataEx!$D:$D,0),MATCH('2017'!L$6,[1]DataEx!$7:$7,0))</f>
        <v>866563.33</v>
      </c>
      <c r="M18" s="189">
        <f>+INDEX([1]DataEx!$1:$1048576,MATCH('2017'!$A18,[1]DataEx!$D:$D,0),MATCH('2017'!M$6,[1]DataEx!$7:$7,0))</f>
        <v>853612.16</v>
      </c>
      <c r="N18" s="189">
        <f>+INDEX([1]DataEx!$1:$1048576,MATCH('2017'!$A18,[1]DataEx!$D:$D,0),MATCH('2017'!N$6,[1]DataEx!$7:$7,0))</f>
        <v>800165.96</v>
      </c>
      <c r="O18" s="189">
        <f>+INDEX([1]DataEx!$1:$1048576,MATCH('2017'!$A18,[1]DataEx!$D:$D,0),MATCH('2017'!O$6,[1]DataEx!$7:$7,0))</f>
        <v>790786.2</v>
      </c>
      <c r="P18" s="189">
        <f>+INDEX([1]DataEx!$1:$1048576,MATCH('2017'!$A18,[1]DataEx!$D:$D,0),MATCH('2017'!P$6,[1]DataEx!$7:$7,0))</f>
        <v>816467.23</v>
      </c>
      <c r="Q18" s="189">
        <f>+INDEX([1]DataEx!$1:$1048576,MATCH('2017'!$A18,[1]DataEx!$D:$D,0),MATCH('2017'!Q$6,[1]DataEx!$7:$7,0))</f>
        <v>703813.25</v>
      </c>
      <c r="R18" s="189">
        <f>+INDEX([1]DataEx!$1:$1048576,MATCH('2017'!$A18,[1]DataEx!$D:$D,0),MATCH('2017'!R$6,[1]DataEx!$7:$7,0))</f>
        <v>789688.92</v>
      </c>
      <c r="S18" s="270">
        <f t="shared" si="3"/>
        <v>9199739.3499999996</v>
      </c>
      <c r="T18" s="271">
        <f t="shared" si="4"/>
        <v>2.1893194712167725E-3</v>
      </c>
    </row>
    <row r="19" spans="1:25">
      <c r="A19" s="176">
        <v>712</v>
      </c>
      <c r="B19" s="472" t="str">
        <f>+VLOOKUP($A19,[1]Master!$D$25:$G$223,4,FALSE)</f>
        <v>Doprinosi</v>
      </c>
      <c r="C19" s="473"/>
      <c r="D19" s="473"/>
      <c r="E19" s="473"/>
      <c r="F19" s="473"/>
      <c r="G19" s="195">
        <f>+INDEX([1]DataEx!$1:$1048576,MATCH('2017'!$A19,[1]DataEx!$D:$D,0),MATCH('2017'!G$6,[1]DataEx!$7:$7,0))</f>
        <v>15942566.910000002</v>
      </c>
      <c r="H19" s="195">
        <f>+INDEX([1]DataEx!$1:$1048576,MATCH('2017'!$A19,[1]DataEx!$D:$D,0),MATCH('2017'!H$6,[1]DataEx!$7:$7,0))</f>
        <v>32105522.039999999</v>
      </c>
      <c r="I19" s="195">
        <f>+INDEX([1]DataEx!$1:$1048576,MATCH('2017'!$A19,[1]DataEx!$D:$D,0),MATCH('2017'!I$6,[1]DataEx!$7:$7,0))</f>
        <v>37652066.75</v>
      </c>
      <c r="J19" s="195">
        <f>+INDEX([1]DataEx!$1:$1048576,MATCH('2017'!$A19,[1]DataEx!$D:$D,0),MATCH('2017'!J$6,[1]DataEx!$7:$7,0))</f>
        <v>35977730.460000001</v>
      </c>
      <c r="K19" s="195">
        <f>+INDEX([1]DataEx!$1:$1048576,MATCH('2017'!$A19,[1]DataEx!$D:$D,0),MATCH('2017'!K$6,[1]DataEx!$7:$7,0))</f>
        <v>40567246.729999997</v>
      </c>
      <c r="L19" s="195">
        <f>+INDEX([1]DataEx!$1:$1048576,MATCH('2017'!$A19,[1]DataEx!$D:$D,0),MATCH('2017'!L$6,[1]DataEx!$7:$7,0))</f>
        <v>40389805.469999999</v>
      </c>
      <c r="M19" s="195">
        <f>+INDEX([1]DataEx!$1:$1048576,MATCH('2017'!$A19,[1]DataEx!$D:$D,0),MATCH('2017'!M$6,[1]DataEx!$7:$7,0))</f>
        <v>44393326.049999997</v>
      </c>
      <c r="N19" s="195">
        <f>+INDEX([1]DataEx!$1:$1048576,MATCH('2017'!$A19,[1]DataEx!$D:$D,0),MATCH('2017'!N$6,[1]DataEx!$7:$7,0))</f>
        <v>43764113.43</v>
      </c>
      <c r="O19" s="195">
        <f>+INDEX([1]DataEx!$1:$1048576,MATCH('2017'!$A19,[1]DataEx!$D:$D,0),MATCH('2017'!O$6,[1]DataEx!$7:$7,0))</f>
        <v>39922755.840000004</v>
      </c>
      <c r="P19" s="195">
        <f>+INDEX([1]DataEx!$1:$1048576,MATCH('2017'!$A19,[1]DataEx!$D:$D,0),MATCH('2017'!P$6,[1]DataEx!$7:$7,0))</f>
        <v>42882136.189999998</v>
      </c>
      <c r="Q19" s="195">
        <f>+INDEX([1]DataEx!$1:$1048576,MATCH('2017'!$A19,[1]DataEx!$D:$D,0),MATCH('2017'!Q$6,[1]DataEx!$7:$7,0))</f>
        <v>43774643.869999997</v>
      </c>
      <c r="R19" s="195">
        <f>+INDEX([1]DataEx!$1:$1048576,MATCH('2017'!$A19,[1]DataEx!$D:$D,0),MATCH('2017'!R$6,[1]DataEx!$7:$7,0))</f>
        <v>77580718.680000007</v>
      </c>
      <c r="S19" s="273">
        <f t="shared" si="3"/>
        <v>494952632.41999996</v>
      </c>
      <c r="T19" s="274">
        <f t="shared" si="4"/>
        <v>0.11778697137621665</v>
      </c>
    </row>
    <row r="20" spans="1:25">
      <c r="A20" s="176">
        <v>7121</v>
      </c>
      <c r="B20" s="462" t="str">
        <f>+VLOOKUP($A20,[1]Master!$D$25:$G$223,4,FALSE)</f>
        <v>Doprinosi za penzijsko i invalidsko osiguranje</v>
      </c>
      <c r="C20" s="463"/>
      <c r="D20" s="463"/>
      <c r="E20" s="463"/>
      <c r="F20" s="463"/>
      <c r="G20" s="189">
        <f>+INDEX([1]DataEx!$1:$1048576,MATCH('2017'!$A20,[1]DataEx!$D:$D,0),MATCH('2017'!G$6,[1]DataEx!$7:$7,0))</f>
        <v>9612063.3000000007</v>
      </c>
      <c r="H20" s="189">
        <f>+INDEX([1]DataEx!$1:$1048576,MATCH('2017'!$A20,[1]DataEx!$D:$D,0),MATCH('2017'!H$6,[1]DataEx!$7:$7,0))</f>
        <v>19294210.57</v>
      </c>
      <c r="I20" s="189">
        <f>+INDEX([1]DataEx!$1:$1048576,MATCH('2017'!$A20,[1]DataEx!$D:$D,0),MATCH('2017'!I$6,[1]DataEx!$7:$7,0))</f>
        <v>22627334.059999999</v>
      </c>
      <c r="J20" s="189">
        <f>+INDEX([1]DataEx!$1:$1048576,MATCH('2017'!$A20,[1]DataEx!$D:$D,0),MATCH('2017'!J$6,[1]DataEx!$7:$7,0))</f>
        <v>21639290.52</v>
      </c>
      <c r="K20" s="189">
        <f>+INDEX([1]DataEx!$1:$1048576,MATCH('2017'!$A20,[1]DataEx!$D:$D,0),MATCH('2017'!K$6,[1]DataEx!$7:$7,0))</f>
        <v>24386054.73</v>
      </c>
      <c r="L20" s="189">
        <f>+INDEX([1]DataEx!$1:$1048576,MATCH('2017'!$A20,[1]DataEx!$D:$D,0),MATCH('2017'!L$6,[1]DataEx!$7:$7,0))</f>
        <v>24310877.91</v>
      </c>
      <c r="M20" s="189">
        <f>+INDEX([1]DataEx!$1:$1048576,MATCH('2017'!$A20,[1]DataEx!$D:$D,0),MATCH('2017'!M$6,[1]DataEx!$7:$7,0))</f>
        <v>27022741.59</v>
      </c>
      <c r="N20" s="189">
        <f>+INDEX([1]DataEx!$1:$1048576,MATCH('2017'!$A20,[1]DataEx!$D:$D,0),MATCH('2017'!N$6,[1]DataEx!$7:$7,0))</f>
        <v>26577706.039999999</v>
      </c>
      <c r="O20" s="189">
        <f>+INDEX([1]DataEx!$1:$1048576,MATCH('2017'!$A20,[1]DataEx!$D:$D,0),MATCH('2017'!O$6,[1]DataEx!$7:$7,0))</f>
        <v>24050825.579999998</v>
      </c>
      <c r="P20" s="189">
        <f>+INDEX([1]DataEx!$1:$1048576,MATCH('2017'!$A20,[1]DataEx!$D:$D,0),MATCH('2017'!P$6,[1]DataEx!$7:$7,0))</f>
        <v>25998719</v>
      </c>
      <c r="Q20" s="189">
        <f>+INDEX([1]DataEx!$1:$1048576,MATCH('2017'!$A20,[1]DataEx!$D:$D,0),MATCH('2017'!Q$6,[1]DataEx!$7:$7,0))</f>
        <v>29222952.370000001</v>
      </c>
      <c r="R20" s="189">
        <f>+INDEX([1]DataEx!$1:$1048576,MATCH('2017'!$A20,[1]DataEx!$D:$D,0),MATCH('2017'!R$6,[1]DataEx!$7:$7,0))</f>
        <v>48299287.68</v>
      </c>
      <c r="S20" s="270">
        <f t="shared" si="3"/>
        <v>303042063.35000002</v>
      </c>
      <c r="T20" s="271">
        <f t="shared" si="4"/>
        <v>7.2116813819280839E-2</v>
      </c>
    </row>
    <row r="21" spans="1:25">
      <c r="A21" s="176">
        <v>7122</v>
      </c>
      <c r="B21" s="462" t="str">
        <f>+VLOOKUP($A21,[1]Master!$D$25:$G$223,4,FALSE)</f>
        <v>Doprinosi za zdravstveno osiguranje</v>
      </c>
      <c r="C21" s="463"/>
      <c r="D21" s="463"/>
      <c r="E21" s="463"/>
      <c r="F21" s="463"/>
      <c r="G21" s="189">
        <f>+INDEX([1]DataEx!$1:$1048576,MATCH('2017'!$A21,[1]DataEx!$D:$D,0),MATCH('2017'!G$6,[1]DataEx!$7:$7,0))</f>
        <v>5487815.8700000001</v>
      </c>
      <c r="H21" s="189">
        <f>+INDEX([1]DataEx!$1:$1048576,MATCH('2017'!$A21,[1]DataEx!$D:$D,0),MATCH('2017'!H$6,[1]DataEx!$7:$7,0))</f>
        <v>11136277.539999999</v>
      </c>
      <c r="I21" s="189">
        <f>+INDEX([1]DataEx!$1:$1048576,MATCH('2017'!$A21,[1]DataEx!$D:$D,0),MATCH('2017'!I$6,[1]DataEx!$7:$7,0))</f>
        <v>13033326.75</v>
      </c>
      <c r="J21" s="189">
        <f>+INDEX([1]DataEx!$1:$1048576,MATCH('2017'!$A21,[1]DataEx!$D:$D,0),MATCH('2017'!J$6,[1]DataEx!$7:$7,0))</f>
        <v>12438084.859999999</v>
      </c>
      <c r="K21" s="189">
        <f>+INDEX([1]DataEx!$1:$1048576,MATCH('2017'!$A21,[1]DataEx!$D:$D,0),MATCH('2017'!K$6,[1]DataEx!$7:$7,0))</f>
        <v>14031927.32</v>
      </c>
      <c r="L21" s="189">
        <f>+INDEX([1]DataEx!$1:$1048576,MATCH('2017'!$A21,[1]DataEx!$D:$D,0),MATCH('2017'!L$6,[1]DataEx!$7:$7,0))</f>
        <v>13948315.880000001</v>
      </c>
      <c r="M21" s="189">
        <f>+INDEX([1]DataEx!$1:$1048576,MATCH('2017'!$A21,[1]DataEx!$D:$D,0),MATCH('2017'!M$6,[1]DataEx!$7:$7,0))</f>
        <v>15063870.800000001</v>
      </c>
      <c r="N21" s="189">
        <f>+INDEX([1]DataEx!$1:$1048576,MATCH('2017'!$A21,[1]DataEx!$D:$D,0),MATCH('2017'!N$6,[1]DataEx!$7:$7,0))</f>
        <v>14906718.880000001</v>
      </c>
      <c r="O21" s="189">
        <f>+INDEX([1]DataEx!$1:$1048576,MATCH('2017'!$A21,[1]DataEx!$D:$D,0),MATCH('2017'!O$6,[1]DataEx!$7:$7,0))</f>
        <v>13781012.470000001</v>
      </c>
      <c r="P21" s="189">
        <f>+INDEX([1]DataEx!$1:$1048576,MATCH('2017'!$A21,[1]DataEx!$D:$D,0),MATCH('2017'!P$6,[1]DataEx!$7:$7,0))</f>
        <v>14691858.58</v>
      </c>
      <c r="Q21" s="189">
        <f>+INDEX([1]DataEx!$1:$1048576,MATCH('2017'!$A21,[1]DataEx!$D:$D,0),MATCH('2017'!Q$6,[1]DataEx!$7:$7,0))</f>
        <v>13422037.59</v>
      </c>
      <c r="R21" s="189">
        <f>+INDEX([1]DataEx!$1:$1048576,MATCH('2017'!$A21,[1]DataEx!$D:$D,0),MATCH('2017'!R$6,[1]DataEx!$7:$7,0))</f>
        <v>25459426.109999999</v>
      </c>
      <c r="S21" s="270">
        <f t="shared" si="3"/>
        <v>167400672.64999998</v>
      </c>
      <c r="T21" s="271">
        <f t="shared" si="4"/>
        <v>3.9837384319744887E-2</v>
      </c>
    </row>
    <row r="22" spans="1:25">
      <c r="A22" s="176">
        <v>7123</v>
      </c>
      <c r="B22" s="462" t="str">
        <f>+VLOOKUP($A22,[1]Master!$D$25:$G$223,4,FALSE)</f>
        <v>Doprinosi za osiguranje od nezaposlenosti</v>
      </c>
      <c r="C22" s="463"/>
      <c r="D22" s="463"/>
      <c r="E22" s="463"/>
      <c r="F22" s="463"/>
      <c r="G22" s="189">
        <f>+INDEX([1]DataEx!$1:$1048576,MATCH('2017'!$A22,[1]DataEx!$D:$D,0),MATCH('2017'!G$6,[1]DataEx!$7:$7,0))</f>
        <v>436423.06</v>
      </c>
      <c r="H22" s="189">
        <f>+INDEX([1]DataEx!$1:$1048576,MATCH('2017'!$A22,[1]DataEx!$D:$D,0),MATCH('2017'!H$6,[1]DataEx!$7:$7,0))</f>
        <v>884778.14</v>
      </c>
      <c r="I22" s="189">
        <f>+INDEX([1]DataEx!$1:$1048576,MATCH('2017'!$A22,[1]DataEx!$D:$D,0),MATCH('2017'!I$6,[1]DataEx!$7:$7,0))</f>
        <v>1037531.02</v>
      </c>
      <c r="J22" s="189">
        <f>+INDEX([1]DataEx!$1:$1048576,MATCH('2017'!$A22,[1]DataEx!$D:$D,0),MATCH('2017'!J$6,[1]DataEx!$7:$7,0))</f>
        <v>991786.18</v>
      </c>
      <c r="K22" s="189">
        <f>+INDEX([1]DataEx!$1:$1048576,MATCH('2017'!$A22,[1]DataEx!$D:$D,0),MATCH('2017'!K$6,[1]DataEx!$7:$7,0))</f>
        <v>1119552.6000000001</v>
      </c>
      <c r="L22" s="189">
        <f>+INDEX([1]DataEx!$1:$1048576,MATCH('2017'!$A22,[1]DataEx!$D:$D,0),MATCH('2017'!L$6,[1]DataEx!$7:$7,0))</f>
        <v>1110270.08</v>
      </c>
      <c r="M22" s="189">
        <f>+INDEX([1]DataEx!$1:$1048576,MATCH('2017'!$A22,[1]DataEx!$D:$D,0),MATCH('2017'!M$6,[1]DataEx!$7:$7,0))</f>
        <v>1208802.52</v>
      </c>
      <c r="N22" s="189">
        <f>+INDEX([1]DataEx!$1:$1048576,MATCH('2017'!$A22,[1]DataEx!$D:$D,0),MATCH('2017'!N$6,[1]DataEx!$7:$7,0))</f>
        <v>1182973.0900000001</v>
      </c>
      <c r="O22" s="189">
        <f>+INDEX([1]DataEx!$1:$1048576,MATCH('2017'!$A22,[1]DataEx!$D:$D,0),MATCH('2017'!O$6,[1]DataEx!$7:$7,0))</f>
        <v>1093203.53</v>
      </c>
      <c r="P22" s="189">
        <f>+INDEX([1]DataEx!$1:$1048576,MATCH('2017'!$A22,[1]DataEx!$D:$D,0),MATCH('2017'!P$6,[1]DataEx!$7:$7,0))</f>
        <v>1140055.95</v>
      </c>
      <c r="Q22" s="189">
        <f>+INDEX([1]DataEx!$1:$1048576,MATCH('2017'!$A22,[1]DataEx!$D:$D,0),MATCH('2017'!Q$6,[1]DataEx!$7:$7,0))</f>
        <v>576427.41</v>
      </c>
      <c r="R22" s="189">
        <f>+INDEX([1]DataEx!$1:$1048576,MATCH('2017'!$A22,[1]DataEx!$D:$D,0),MATCH('2017'!R$6,[1]DataEx!$7:$7,0))</f>
        <v>1813540.61</v>
      </c>
      <c r="S22" s="270">
        <f t="shared" si="3"/>
        <v>12595344.189999998</v>
      </c>
      <c r="T22" s="271">
        <f t="shared" si="4"/>
        <v>2.9973927774208128E-3</v>
      </c>
    </row>
    <row r="23" spans="1:25">
      <c r="A23" s="176">
        <v>7124</v>
      </c>
      <c r="B23" s="462" t="str">
        <f>+VLOOKUP($A23,[1]Master!$D$25:$G$223,4,FALSE)</f>
        <v>Ostali doprinosi</v>
      </c>
      <c r="C23" s="463"/>
      <c r="D23" s="463"/>
      <c r="E23" s="463"/>
      <c r="F23" s="463"/>
      <c r="G23" s="189">
        <f>+INDEX([1]DataEx!$1:$1048576,MATCH('2017'!$A23,[1]DataEx!$D:$D,0),MATCH('2017'!G$6,[1]DataEx!$7:$7,0))</f>
        <v>406264.68</v>
      </c>
      <c r="H23" s="189">
        <f>+INDEX([1]DataEx!$1:$1048576,MATCH('2017'!$A23,[1]DataEx!$D:$D,0),MATCH('2017'!H$6,[1]DataEx!$7:$7,0))</f>
        <v>790255.79</v>
      </c>
      <c r="I23" s="189">
        <f>+INDEX([1]DataEx!$1:$1048576,MATCH('2017'!$A23,[1]DataEx!$D:$D,0),MATCH('2017'!I$6,[1]DataEx!$7:$7,0))</f>
        <v>953874.92</v>
      </c>
      <c r="J23" s="189">
        <f>+INDEX([1]DataEx!$1:$1048576,MATCH('2017'!$A23,[1]DataEx!$D:$D,0),MATCH('2017'!J$6,[1]DataEx!$7:$7,0))</f>
        <v>908568.9</v>
      </c>
      <c r="K23" s="189">
        <f>+INDEX([1]DataEx!$1:$1048576,MATCH('2017'!$A23,[1]DataEx!$D:$D,0),MATCH('2017'!K$6,[1]DataEx!$7:$7,0))</f>
        <v>1029712.08</v>
      </c>
      <c r="L23" s="189">
        <f>+INDEX([1]DataEx!$1:$1048576,MATCH('2017'!$A23,[1]DataEx!$D:$D,0),MATCH('2017'!L$6,[1]DataEx!$7:$7,0))</f>
        <v>1020341.6</v>
      </c>
      <c r="M23" s="189">
        <f>+INDEX([1]DataEx!$1:$1048576,MATCH('2017'!$A23,[1]DataEx!$D:$D,0),MATCH('2017'!M$6,[1]DataEx!$7:$7,0))</f>
        <v>1097911.1399999999</v>
      </c>
      <c r="N23" s="189">
        <f>+INDEX([1]DataEx!$1:$1048576,MATCH('2017'!$A23,[1]DataEx!$D:$D,0),MATCH('2017'!N$6,[1]DataEx!$7:$7,0))</f>
        <v>1096715.42</v>
      </c>
      <c r="O23" s="189">
        <f>+INDEX([1]DataEx!$1:$1048576,MATCH('2017'!$A23,[1]DataEx!$D:$D,0),MATCH('2017'!O$6,[1]DataEx!$7:$7,0))</f>
        <v>997714.26</v>
      </c>
      <c r="P23" s="189">
        <f>+INDEX([1]DataEx!$1:$1048576,MATCH('2017'!$A23,[1]DataEx!$D:$D,0),MATCH('2017'!P$6,[1]DataEx!$7:$7,0))</f>
        <v>1051502.6599999999</v>
      </c>
      <c r="Q23" s="189">
        <f>+INDEX([1]DataEx!$1:$1048576,MATCH('2017'!$A23,[1]DataEx!$D:$D,0),MATCH('2017'!Q$6,[1]DataEx!$7:$7,0))</f>
        <v>553226.5</v>
      </c>
      <c r="R23" s="189">
        <f>+INDEX([1]DataEx!$1:$1048576,MATCH('2017'!$A23,[1]DataEx!$D:$D,0),MATCH('2017'!R$6,[1]DataEx!$7:$7,0))</f>
        <v>2008464.28</v>
      </c>
      <c r="S23" s="270">
        <f t="shared" si="3"/>
        <v>11914552.229999999</v>
      </c>
      <c r="T23" s="271">
        <f t="shared" si="4"/>
        <v>2.8353804597701145E-3</v>
      </c>
      <c r="Y23" s="380"/>
    </row>
    <row r="24" spans="1:25">
      <c r="A24" s="176">
        <v>713</v>
      </c>
      <c r="B24" s="464" t="str">
        <f>+VLOOKUP($A24,[1]Master!$D$25:$G$223,4,FALSE)</f>
        <v>Takse</v>
      </c>
      <c r="C24" s="465"/>
      <c r="D24" s="465"/>
      <c r="E24" s="465"/>
      <c r="F24" s="465"/>
      <c r="G24" s="201">
        <f>+INDEX([1]DataEx!$1:$1048576,MATCH('2017'!$A24,[1]DataEx!$D:$D,0),MATCH('2017'!G$6,[1]DataEx!$7:$7,0))</f>
        <v>579949.69999999995</v>
      </c>
      <c r="H24" s="201">
        <f>+INDEX([1]DataEx!$1:$1048576,MATCH('2017'!$A24,[1]DataEx!$D:$D,0),MATCH('2017'!H$6,[1]DataEx!$7:$7,0))</f>
        <v>799058.78</v>
      </c>
      <c r="I24" s="201">
        <f>+INDEX([1]DataEx!$1:$1048576,MATCH('2017'!$A24,[1]DataEx!$D:$D,0),MATCH('2017'!I$6,[1]DataEx!$7:$7,0))</f>
        <v>1000001.89</v>
      </c>
      <c r="J24" s="201">
        <f>+INDEX([1]DataEx!$1:$1048576,MATCH('2017'!$A24,[1]DataEx!$D:$D,0),MATCH('2017'!J$6,[1]DataEx!$7:$7,0))</f>
        <v>900446.92</v>
      </c>
      <c r="K24" s="201">
        <f>+INDEX([1]DataEx!$1:$1048576,MATCH('2017'!$A24,[1]DataEx!$D:$D,0),MATCH('2017'!K$6,[1]DataEx!$7:$7,0))</f>
        <v>1044119.04</v>
      </c>
      <c r="L24" s="201">
        <f>+INDEX([1]DataEx!$1:$1048576,MATCH('2017'!$A24,[1]DataEx!$D:$D,0),MATCH('2017'!L$6,[1]DataEx!$7:$7,0))</f>
        <v>1380660.13</v>
      </c>
      <c r="M24" s="201">
        <f>+INDEX([1]DataEx!$1:$1048576,MATCH('2017'!$A24,[1]DataEx!$D:$D,0),MATCH('2017'!M$6,[1]DataEx!$7:$7,0))</f>
        <v>1483988.38</v>
      </c>
      <c r="N24" s="201">
        <f>+INDEX([1]DataEx!$1:$1048576,MATCH('2017'!$A24,[1]DataEx!$D:$D,0),MATCH('2017'!N$6,[1]DataEx!$7:$7,0))</f>
        <v>1598254.37</v>
      </c>
      <c r="O24" s="201">
        <f>+INDEX([1]DataEx!$1:$1048576,MATCH('2017'!$A24,[1]DataEx!$D:$D,0),MATCH('2017'!O$6,[1]DataEx!$7:$7,0))</f>
        <v>1300121.74</v>
      </c>
      <c r="P24" s="201">
        <f>+INDEX([1]DataEx!$1:$1048576,MATCH('2017'!$A24,[1]DataEx!$D:$D,0),MATCH('2017'!P$6,[1]DataEx!$7:$7,0))</f>
        <v>1269238.77</v>
      </c>
      <c r="Q24" s="201">
        <f>+INDEX([1]DataEx!$1:$1048576,MATCH('2017'!$A24,[1]DataEx!$D:$D,0),MATCH('2017'!Q$6,[1]DataEx!$7:$7,0))</f>
        <v>1101076.77</v>
      </c>
      <c r="R24" s="275">
        <f>+INDEX([1]DataEx!$1:$1048576,MATCH('2017'!$A24,[1]DataEx!$D:$D,0),MATCH('2017'!R$6,[1]DataEx!$7:$7,0))</f>
        <v>1131476.8799999999</v>
      </c>
      <c r="S24" s="273">
        <f t="shared" si="3"/>
        <v>13588393.370000001</v>
      </c>
      <c r="T24" s="274">
        <f t="shared" si="4"/>
        <v>3.2337148973132484E-3</v>
      </c>
      <c r="Y24" s="380"/>
    </row>
    <row r="25" spans="1:25">
      <c r="A25" s="176">
        <v>714</v>
      </c>
      <c r="B25" s="464" t="str">
        <f>+VLOOKUP($A25,[1]Master!$D$25:$G$223,4,FALSE)</f>
        <v>Naknade</v>
      </c>
      <c r="C25" s="465"/>
      <c r="D25" s="465"/>
      <c r="E25" s="465"/>
      <c r="F25" s="465"/>
      <c r="G25" s="201">
        <f>+INDEX([1]DataEx!$1:$1048576,MATCH('2017'!$A25,[1]DataEx!$D:$D,0),MATCH('2017'!G$6,[1]DataEx!$7:$7,0))</f>
        <v>1745843.13</v>
      </c>
      <c r="H25" s="201">
        <f>+INDEX([1]DataEx!$1:$1048576,MATCH('2017'!$A25,[1]DataEx!$D:$D,0),MATCH('2017'!H$6,[1]DataEx!$7:$7,0))</f>
        <v>1266650.8400000001</v>
      </c>
      <c r="I25" s="201">
        <f>+INDEX([1]DataEx!$1:$1048576,MATCH('2017'!$A25,[1]DataEx!$D:$D,0),MATCH('2017'!I$6,[1]DataEx!$7:$7,0))</f>
        <v>1508161.35</v>
      </c>
      <c r="J25" s="201">
        <f>+INDEX([1]DataEx!$1:$1048576,MATCH('2017'!$A25,[1]DataEx!$D:$D,0),MATCH('2017'!J$6,[1]DataEx!$7:$7,0))</f>
        <v>1901163.79</v>
      </c>
      <c r="K25" s="201">
        <f>+INDEX([1]DataEx!$1:$1048576,MATCH('2017'!$A25,[1]DataEx!$D:$D,0),MATCH('2017'!K$6,[1]DataEx!$7:$7,0))</f>
        <v>1513570.26</v>
      </c>
      <c r="L25" s="201">
        <f>+INDEX([1]DataEx!$1:$1048576,MATCH('2017'!$A25,[1]DataEx!$D:$D,0),MATCH('2017'!L$6,[1]DataEx!$7:$7,0))</f>
        <v>830213.16</v>
      </c>
      <c r="M25" s="201">
        <f>+INDEX([1]DataEx!$1:$1048576,MATCH('2017'!$A25,[1]DataEx!$D:$D,0),MATCH('2017'!M$6,[1]DataEx!$7:$7,0))</f>
        <v>1705945.14</v>
      </c>
      <c r="N25" s="201">
        <f>+INDEX([1]DataEx!$1:$1048576,MATCH('2017'!$A25,[1]DataEx!$D:$D,0),MATCH('2017'!N$6,[1]DataEx!$7:$7,0))</f>
        <v>1608311.46</v>
      </c>
      <c r="O25" s="201">
        <f>+INDEX([1]DataEx!$1:$1048576,MATCH('2017'!$A25,[1]DataEx!$D:$D,0),MATCH('2017'!O$6,[1]DataEx!$7:$7,0))</f>
        <v>1107710.8999999999</v>
      </c>
      <c r="P25" s="201">
        <f>+INDEX([1]DataEx!$1:$1048576,MATCH('2017'!$A25,[1]DataEx!$D:$D,0),MATCH('2017'!P$6,[1]DataEx!$7:$7,0))</f>
        <v>1997706.83</v>
      </c>
      <c r="Q25" s="201">
        <f>+INDEX([1]DataEx!$1:$1048576,MATCH('2017'!$A25,[1]DataEx!$D:$D,0),MATCH('2017'!Q$6,[1]DataEx!$7:$7,0))</f>
        <v>793640.92</v>
      </c>
      <c r="R25" s="275">
        <f>+INDEX([1]DataEx!$1:$1048576,MATCH('2017'!$A25,[1]DataEx!$D:$D,0),MATCH('2017'!R$6,[1]DataEx!$7:$7,0))</f>
        <v>2988857.35</v>
      </c>
      <c r="S25" s="273">
        <f t="shared" si="3"/>
        <v>18967775.129999999</v>
      </c>
      <c r="T25" s="274">
        <f t="shared" si="4"/>
        <v>4.513879995716427E-3</v>
      </c>
    </row>
    <row r="26" spans="1:25">
      <c r="A26" s="176">
        <v>715</v>
      </c>
      <c r="B26" s="464" t="str">
        <f>+VLOOKUP($A26,[1]Master!$D$25:$G$223,4,FALSE)</f>
        <v>Ostali prihodi</v>
      </c>
      <c r="C26" s="465"/>
      <c r="D26" s="465"/>
      <c r="E26" s="465"/>
      <c r="F26" s="465"/>
      <c r="G26" s="201">
        <f>+INDEX([1]DataEx!$1:$1048576,MATCH('2017'!$A26,[1]DataEx!$D:$D,0),MATCH('2017'!G$6,[1]DataEx!$7:$7,0))</f>
        <v>1549598.76</v>
      </c>
      <c r="H26" s="201">
        <f>+INDEX([1]DataEx!$1:$1048576,MATCH('2017'!$A26,[1]DataEx!$D:$D,0),MATCH('2017'!H$6,[1]DataEx!$7:$7,0))</f>
        <v>2362534.5499999998</v>
      </c>
      <c r="I26" s="201">
        <f>+INDEX([1]DataEx!$1:$1048576,MATCH('2017'!$A26,[1]DataEx!$D:$D,0),MATCH('2017'!I$6,[1]DataEx!$7:$7,0))</f>
        <v>2241014.9700000002</v>
      </c>
      <c r="J26" s="201">
        <f>+INDEX([1]DataEx!$1:$1048576,MATCH('2017'!$A26,[1]DataEx!$D:$D,0),MATCH('2017'!J$6,[1]DataEx!$7:$7,0))</f>
        <v>3537625.59</v>
      </c>
      <c r="K26" s="201">
        <f>+INDEX([1]DataEx!$1:$1048576,MATCH('2017'!$A26,[1]DataEx!$D:$D,0),MATCH('2017'!K$6,[1]DataEx!$7:$7,0))</f>
        <v>2195275.86</v>
      </c>
      <c r="L26" s="201">
        <f>+INDEX([1]DataEx!$1:$1048576,MATCH('2017'!$A26,[1]DataEx!$D:$D,0),MATCH('2017'!L$6,[1]DataEx!$7:$7,0))</f>
        <v>3677729.73</v>
      </c>
      <c r="M26" s="201">
        <f>+INDEX([1]DataEx!$1:$1048576,MATCH('2017'!$A26,[1]DataEx!$D:$D,0),MATCH('2017'!M$6,[1]DataEx!$7:$7,0))</f>
        <v>5924157.2800000003</v>
      </c>
      <c r="N26" s="201">
        <f>+INDEX([1]DataEx!$1:$1048576,MATCH('2017'!$A26,[1]DataEx!$D:$D,0),MATCH('2017'!N$6,[1]DataEx!$7:$7,0))</f>
        <v>2465692.11</v>
      </c>
      <c r="O26" s="201">
        <f>+INDEX([1]DataEx!$1:$1048576,MATCH('2017'!$A26,[1]DataEx!$D:$D,0),MATCH('2017'!O$6,[1]DataEx!$7:$7,0))</f>
        <v>1761653.61</v>
      </c>
      <c r="P26" s="201">
        <f>+INDEX([1]DataEx!$1:$1048576,MATCH('2017'!$A26,[1]DataEx!$D:$D,0),MATCH('2017'!P$6,[1]DataEx!$7:$7,0))</f>
        <v>3081238.83</v>
      </c>
      <c r="Q26" s="201">
        <f>+INDEX([1]DataEx!$1:$1048576,MATCH('2017'!$A26,[1]DataEx!$D:$D,0),MATCH('2017'!Q$6,[1]DataEx!$7:$7,0))</f>
        <v>1891187.54</v>
      </c>
      <c r="R26" s="275">
        <f>+INDEX([1]DataEx!$1:$1048576,MATCH('2017'!$A26,[1]DataEx!$D:$D,0),MATCH('2017'!R$6,[1]DataEx!$7:$7,0))</f>
        <v>5011486</v>
      </c>
      <c r="S26" s="273">
        <f t="shared" si="3"/>
        <v>35699194.829999998</v>
      </c>
      <c r="T26" s="274">
        <f t="shared" si="4"/>
        <v>8.4955605126008412E-3</v>
      </c>
    </row>
    <row r="27" spans="1:25">
      <c r="A27" s="176">
        <v>73</v>
      </c>
      <c r="B27" s="464" t="str">
        <f>+VLOOKUP($A27,[1]Master!$D$25:$G$223,4,FALSE)</f>
        <v>Primici od otplate kredita i sredstva prenesena iz prethodne godine</v>
      </c>
      <c r="C27" s="465"/>
      <c r="D27" s="465"/>
      <c r="E27" s="465"/>
      <c r="F27" s="465"/>
      <c r="G27" s="201">
        <f>+INDEX([1]DataEx!$1:$1048576,MATCH('2017'!$A27,[1]DataEx!$D:$D,0),MATCH('2017'!G$6,[1]DataEx!$7:$7,0))</f>
        <v>150350.67000000001</v>
      </c>
      <c r="H27" s="201">
        <f>+INDEX([1]DataEx!$1:$1048576,MATCH('2017'!$A27,[1]DataEx!$D:$D,0),MATCH('2017'!H$6,[1]DataEx!$7:$7,0))</f>
        <v>500193.46</v>
      </c>
      <c r="I27" s="201">
        <f>+INDEX([1]DataEx!$1:$1048576,MATCH('2017'!$A27,[1]DataEx!$D:$D,0),MATCH('2017'!I$6,[1]DataEx!$7:$7,0))</f>
        <v>126045.79</v>
      </c>
      <c r="J27" s="201">
        <f>+INDEX([1]DataEx!$1:$1048576,MATCH('2017'!$A27,[1]DataEx!$D:$D,0),MATCH('2017'!J$6,[1]DataEx!$7:$7,0))</f>
        <v>67133.97</v>
      </c>
      <c r="K27" s="201">
        <f>+INDEX([1]DataEx!$1:$1048576,MATCH('2017'!$A27,[1]DataEx!$D:$D,0),MATCH('2017'!K$6,[1]DataEx!$7:$7,0))</f>
        <v>340170.16</v>
      </c>
      <c r="L27" s="201">
        <f>+INDEX([1]DataEx!$1:$1048576,MATCH('2017'!$A27,[1]DataEx!$D:$D,0),MATCH('2017'!L$6,[1]DataEx!$7:$7,0))</f>
        <v>1431878.17</v>
      </c>
      <c r="M27" s="201">
        <f>+INDEX([1]DataEx!$1:$1048576,MATCH('2017'!$A27,[1]DataEx!$D:$D,0),MATCH('2017'!M$6,[1]DataEx!$7:$7,0))</f>
        <v>588856.99</v>
      </c>
      <c r="N27" s="201">
        <f>+INDEX([1]DataEx!$1:$1048576,MATCH('2017'!$A27,[1]DataEx!$D:$D,0),MATCH('2017'!N$6,[1]DataEx!$7:$7,0))</f>
        <v>142813.88</v>
      </c>
      <c r="O27" s="201">
        <f>+INDEX([1]DataEx!$1:$1048576,MATCH('2017'!$A27,[1]DataEx!$D:$D,0),MATCH('2017'!O$6,[1]DataEx!$7:$7,0))</f>
        <v>182139.62</v>
      </c>
      <c r="P27" s="201">
        <f>+INDEX([1]DataEx!$1:$1048576,MATCH('2017'!$A27,[1]DataEx!$D:$D,0),MATCH('2017'!P$6,[1]DataEx!$7:$7,0))</f>
        <v>603855.75</v>
      </c>
      <c r="Q27" s="201">
        <f>+INDEX([1]DataEx!$1:$1048576,MATCH('2017'!$A27,[1]DataEx!$D:$D,0),MATCH('2017'!Q$6,[1]DataEx!$7:$7,0))</f>
        <v>987894.53</v>
      </c>
      <c r="R27" s="275">
        <f>+INDEX([1]DataEx!$1:$1048576,MATCH('2017'!$A27,[1]DataEx!$D:$D,0),MATCH('2017'!R$6,[1]DataEx!$7:$7,0))</f>
        <v>1153177.5900000001</v>
      </c>
      <c r="S27" s="273">
        <f t="shared" si="3"/>
        <v>6274510.5800000001</v>
      </c>
      <c r="T27" s="274">
        <f t="shared" si="4"/>
        <v>1.493184498227077E-3</v>
      </c>
    </row>
    <row r="28" spans="1:25" ht="13.5" thickBot="1">
      <c r="A28" s="176">
        <v>74</v>
      </c>
      <c r="B28" s="466" t="str">
        <f>+VLOOKUP($A28,[1]Master!$D$25:$G$223,4,FALSE)</f>
        <v>Donacije i transferi</v>
      </c>
      <c r="C28" s="467"/>
      <c r="D28" s="467"/>
      <c r="E28" s="467"/>
      <c r="F28" s="467"/>
      <c r="G28" s="201">
        <f>+INDEX([1]DataEx!$1:$1048576,MATCH('2017'!$A28,[1]DataEx!$D:$D,0),MATCH('2017'!G$6,[1]DataEx!$7:$7,0))</f>
        <v>198902.46</v>
      </c>
      <c r="H28" s="201">
        <f>+INDEX([1]DataEx!$1:$1048576,MATCH('2017'!$A28,[1]DataEx!$D:$D,0),MATCH('2017'!H$6,[1]DataEx!$7:$7,0))</f>
        <v>1119540.18</v>
      </c>
      <c r="I28" s="201">
        <f>+INDEX([1]DataEx!$1:$1048576,MATCH('2017'!$A28,[1]DataEx!$D:$D,0),MATCH('2017'!I$6,[1]DataEx!$7:$7,0))</f>
        <v>2133451.14</v>
      </c>
      <c r="J28" s="201">
        <f>+INDEX([1]DataEx!$1:$1048576,MATCH('2017'!$A28,[1]DataEx!$D:$D,0),MATCH('2017'!J$6,[1]DataEx!$7:$7,0))</f>
        <v>849572.77</v>
      </c>
      <c r="K28" s="201">
        <f>+INDEX([1]DataEx!$1:$1048576,MATCH('2017'!$A28,[1]DataEx!$D:$D,0),MATCH('2017'!K$6,[1]DataEx!$7:$7,0))</f>
        <v>1895943.06</v>
      </c>
      <c r="L28" s="201">
        <f>+INDEX([1]DataEx!$1:$1048576,MATCH('2017'!$A28,[1]DataEx!$D:$D,0),MATCH('2017'!L$6,[1]DataEx!$7:$7,0))</f>
        <v>1063223.94</v>
      </c>
      <c r="M28" s="201">
        <f>+INDEX([1]DataEx!$1:$1048576,MATCH('2017'!$A28,[1]DataEx!$D:$D,0),MATCH('2017'!M$6,[1]DataEx!$7:$7,0))</f>
        <v>2617220.7200000002</v>
      </c>
      <c r="N28" s="201">
        <f>+INDEX([1]DataEx!$1:$1048576,MATCH('2017'!$A28,[1]DataEx!$D:$D,0),MATCH('2017'!N$6,[1]DataEx!$7:$7,0))</f>
        <v>693924.15</v>
      </c>
      <c r="O28" s="201">
        <f>+INDEX([1]DataEx!$1:$1048576,MATCH('2017'!$A28,[1]DataEx!$D:$D,0),MATCH('2017'!O$6,[1]DataEx!$7:$7,0))</f>
        <v>1500964.26</v>
      </c>
      <c r="P28" s="201">
        <f>+INDEX([1]DataEx!$1:$1048576,MATCH('2017'!$A28,[1]DataEx!$D:$D,0),MATCH('2017'!P$6,[1]DataEx!$7:$7,0))</f>
        <v>2652981.5699999998</v>
      </c>
      <c r="Q28" s="201">
        <f>+INDEX([1]DataEx!$1:$1048576,MATCH('2017'!$A28,[1]DataEx!$D:$D,0),MATCH('2017'!Q$6,[1]DataEx!$7:$7,0))</f>
        <v>2284497.5299999998</v>
      </c>
      <c r="R28" s="275">
        <f>+INDEX([1]DataEx!$1:$1048576,MATCH('2017'!$A28,[1]DataEx!$D:$D,0),MATCH('2017'!R$6,[1]DataEx!$7:$7,0))</f>
        <v>8271247.9800000004</v>
      </c>
      <c r="S28" s="276">
        <f t="shared" si="3"/>
        <v>25281469.760000002</v>
      </c>
      <c r="T28" s="277">
        <f t="shared" si="4"/>
        <v>6.0163893672211515E-3</v>
      </c>
    </row>
    <row r="29" spans="1:25" ht="13.5" thickBot="1">
      <c r="A29" s="176">
        <v>4</v>
      </c>
      <c r="B29" s="452" t="str">
        <f>+VLOOKUP($A29,[1]Master!$D$25:$G$223,4,FALSE)</f>
        <v>Budžetki izdaci</v>
      </c>
      <c r="C29" s="453"/>
      <c r="D29" s="453"/>
      <c r="E29" s="453"/>
      <c r="F29" s="453"/>
      <c r="G29" s="177">
        <f>+G31+G42+G48+SUM(G49:G53)</f>
        <v>95209293.459999979</v>
      </c>
      <c r="H29" s="177">
        <f t="shared" ref="H29:R29" si="5">+H31+H42+H48+SUM(H49:H53)</f>
        <v>106550834.01999998</v>
      </c>
      <c r="I29" s="177">
        <f t="shared" si="5"/>
        <v>166417213.05000001</v>
      </c>
      <c r="J29" s="177">
        <f t="shared" si="5"/>
        <v>141200441.16999999</v>
      </c>
      <c r="K29" s="177">
        <f t="shared" si="5"/>
        <v>129572965.72</v>
      </c>
      <c r="L29" s="177">
        <f t="shared" si="5"/>
        <v>148142702.66999999</v>
      </c>
      <c r="M29" s="177">
        <f t="shared" si="5"/>
        <v>145770379.65000001</v>
      </c>
      <c r="N29" s="177">
        <f t="shared" si="5"/>
        <v>148374217.36000001</v>
      </c>
      <c r="O29" s="177">
        <f t="shared" si="5"/>
        <v>137511437.89999998</v>
      </c>
      <c r="P29" s="177">
        <f t="shared" si="5"/>
        <v>156775579.92000002</v>
      </c>
      <c r="Q29" s="177">
        <f t="shared" si="5"/>
        <v>157304996.44</v>
      </c>
      <c r="R29" s="177">
        <f t="shared" si="5"/>
        <v>270720398.57999998</v>
      </c>
      <c r="S29" s="278">
        <f t="shared" si="3"/>
        <v>1803550459.9400001</v>
      </c>
      <c r="T29" s="279">
        <f t="shared" si="4"/>
        <v>0.42920217508864617</v>
      </c>
    </row>
    <row r="30" spans="1:25" ht="13.5" thickBot="1">
      <c r="A30" s="176">
        <v>41</v>
      </c>
      <c r="B30" s="468" t="str">
        <f>+VLOOKUP($A30,[1]Master!$D$25:$G$223,4,FALSE)</f>
        <v>Tekući izdaci</v>
      </c>
      <c r="C30" s="469"/>
      <c r="D30" s="469"/>
      <c r="E30" s="469"/>
      <c r="F30" s="469"/>
      <c r="G30" s="207">
        <f>+G29-G49</f>
        <v>95099649.019999981</v>
      </c>
      <c r="H30" s="207">
        <f t="shared" ref="H30:R30" si="6">+H29-H49</f>
        <v>105028236.97999997</v>
      </c>
      <c r="I30" s="207">
        <f t="shared" si="6"/>
        <v>157982426.45000002</v>
      </c>
      <c r="J30" s="207">
        <f t="shared" si="6"/>
        <v>134281923.91</v>
      </c>
      <c r="K30" s="207">
        <f t="shared" si="6"/>
        <v>127011591.55</v>
      </c>
      <c r="L30" s="207">
        <f t="shared" si="6"/>
        <v>122978899.50999999</v>
      </c>
      <c r="M30" s="207">
        <f t="shared" si="6"/>
        <v>135015939.43000001</v>
      </c>
      <c r="N30" s="207">
        <f t="shared" si="6"/>
        <v>119078138.24000001</v>
      </c>
      <c r="O30" s="207">
        <f t="shared" si="6"/>
        <v>117571136.22999997</v>
      </c>
      <c r="P30" s="207">
        <f t="shared" si="6"/>
        <v>126782294.63000003</v>
      </c>
      <c r="Q30" s="207">
        <f t="shared" si="6"/>
        <v>119369236.81</v>
      </c>
      <c r="R30" s="207">
        <f t="shared" si="6"/>
        <v>187844636.63</v>
      </c>
      <c r="S30" s="280">
        <f t="shared" si="3"/>
        <v>1548044109.3899999</v>
      </c>
      <c r="T30" s="281">
        <f t="shared" si="4"/>
        <v>0.36839773194117226</v>
      </c>
    </row>
    <row r="31" spans="1:25">
      <c r="A31" s="176">
        <v>40</v>
      </c>
      <c r="B31" s="470" t="str">
        <f>+VLOOKUP($A31,[1]Master!$D$25:$G$223,4,FALSE)</f>
        <v>Tekući budžetski izdaci</v>
      </c>
      <c r="C31" s="471"/>
      <c r="D31" s="471"/>
      <c r="E31" s="471"/>
      <c r="F31" s="471"/>
      <c r="G31" s="213">
        <f>+SUM(G32:G41)</f>
        <v>43689604.280000001</v>
      </c>
      <c r="H31" s="213">
        <f t="shared" ref="H31:R31" si="7">+SUM(H32:H41)</f>
        <v>48378749.219999999</v>
      </c>
      <c r="I31" s="213">
        <f t="shared" si="7"/>
        <v>95920614.530000001</v>
      </c>
      <c r="J31" s="213">
        <f t="shared" si="7"/>
        <v>70977207.129999995</v>
      </c>
      <c r="K31" s="213">
        <f t="shared" si="7"/>
        <v>64440739.470000006</v>
      </c>
      <c r="L31" s="213">
        <f t="shared" si="7"/>
        <v>58946896.459999993</v>
      </c>
      <c r="M31" s="213">
        <f t="shared" si="7"/>
        <v>59163591.209999993</v>
      </c>
      <c r="N31" s="213">
        <f t="shared" si="7"/>
        <v>55546071.519999996</v>
      </c>
      <c r="O31" s="213">
        <f t="shared" si="7"/>
        <v>56199133.379999995</v>
      </c>
      <c r="P31" s="213">
        <f t="shared" si="7"/>
        <v>60486450.390000001</v>
      </c>
      <c r="Q31" s="213">
        <f t="shared" si="7"/>
        <v>60541970.469999999</v>
      </c>
      <c r="R31" s="282">
        <f t="shared" si="7"/>
        <v>104318395.05</v>
      </c>
      <c r="S31" s="268">
        <f t="shared" si="3"/>
        <v>778609423.1099999</v>
      </c>
      <c r="T31" s="269">
        <f t="shared" si="4"/>
        <v>0.18529055070321979</v>
      </c>
    </row>
    <row r="32" spans="1:25">
      <c r="A32" s="176">
        <v>411</v>
      </c>
      <c r="B32" s="462" t="str">
        <f>+VLOOKUP($A32,[1]Master!$D$25:$G$223,4,FALSE)</f>
        <v>Bruto zarade i doprinosi na teret poslodavca</v>
      </c>
      <c r="C32" s="463"/>
      <c r="D32" s="463"/>
      <c r="E32" s="463"/>
      <c r="F32" s="463"/>
      <c r="G32" s="189">
        <f>+INDEX([1]DataEx!$1:$1048576,MATCH('2017'!$A32,[1]DataEx!$D:$D,0),MATCH('2017'!G$6,[1]DataEx!$7:$7,0))</f>
        <v>36341017.520000003</v>
      </c>
      <c r="H32" s="189">
        <f>+INDEX([1]DataEx!$1:$1048576,MATCH('2017'!$A32,[1]DataEx!$D:$D,0),MATCH('2017'!H$6,[1]DataEx!$7:$7,0))</f>
        <v>36442747.460000001</v>
      </c>
      <c r="I32" s="189">
        <f>+INDEX([1]DataEx!$1:$1048576,MATCH('2017'!$A32,[1]DataEx!$D:$D,0),MATCH('2017'!I$6,[1]DataEx!$7:$7,0))</f>
        <v>36477113.590000004</v>
      </c>
      <c r="J32" s="189">
        <f>+INDEX([1]DataEx!$1:$1048576,MATCH('2017'!$A32,[1]DataEx!$D:$D,0),MATCH('2017'!J$6,[1]DataEx!$7:$7,0))</f>
        <v>36703828.340000004</v>
      </c>
      <c r="K32" s="189">
        <f>+INDEX([1]DataEx!$1:$1048576,MATCH('2017'!$A32,[1]DataEx!$D:$D,0),MATCH('2017'!K$6,[1]DataEx!$7:$7,0))</f>
        <v>34203194.770000003</v>
      </c>
      <c r="L32" s="189">
        <f>+INDEX([1]DataEx!$1:$1048576,MATCH('2017'!$A32,[1]DataEx!$D:$D,0),MATCH('2017'!L$6,[1]DataEx!$7:$7,0))</f>
        <v>40628800.600000001</v>
      </c>
      <c r="M32" s="189">
        <f>+INDEX([1]DataEx!$1:$1048576,MATCH('2017'!$A32,[1]DataEx!$D:$D,0),MATCH('2017'!M$6,[1]DataEx!$7:$7,0))</f>
        <v>36224128.640000001</v>
      </c>
      <c r="N32" s="189">
        <f>+INDEX([1]DataEx!$1:$1048576,MATCH('2017'!$A32,[1]DataEx!$D:$D,0),MATCH('2017'!N$6,[1]DataEx!$7:$7,0))</f>
        <v>35575955.729999997</v>
      </c>
      <c r="O32" s="189">
        <f>+INDEX([1]DataEx!$1:$1048576,MATCH('2017'!$A32,[1]DataEx!$D:$D,0),MATCH('2017'!O$6,[1]DataEx!$7:$7,0))</f>
        <v>36145069.369999997</v>
      </c>
      <c r="P32" s="189">
        <f>+INDEX([1]DataEx!$1:$1048576,MATCH('2017'!$A32,[1]DataEx!$D:$D,0),MATCH('2017'!P$6,[1]DataEx!$7:$7,0))</f>
        <v>37968977.82</v>
      </c>
      <c r="Q32" s="189">
        <f>+INDEX([1]DataEx!$1:$1048576,MATCH('2017'!$A32,[1]DataEx!$D:$D,0),MATCH('2017'!Q$6,[1]DataEx!$7:$7,0))</f>
        <v>37257887.189999998</v>
      </c>
      <c r="R32" s="189">
        <f>+INDEX([1]DataEx!$1:$1048576,MATCH('2017'!$A32,[1]DataEx!$D:$D,0),MATCH('2017'!R$6,[1]DataEx!$7:$7,0))</f>
        <v>41404585.670000002</v>
      </c>
      <c r="S32" s="270">
        <f t="shared" si="3"/>
        <v>445373306.70000005</v>
      </c>
      <c r="T32" s="271">
        <f t="shared" si="4"/>
        <v>0.10598826936531736</v>
      </c>
    </row>
    <row r="33" spans="1:21">
      <c r="A33" s="176">
        <v>412</v>
      </c>
      <c r="B33" s="462" t="str">
        <f>+VLOOKUP($A33,[1]Master!$D$25:$G$223,4,FALSE)</f>
        <v>Ostala lična primanja</v>
      </c>
      <c r="C33" s="463"/>
      <c r="D33" s="463"/>
      <c r="E33" s="463"/>
      <c r="F33" s="463"/>
      <c r="G33" s="189">
        <f>+INDEX([1]DataEx!$1:$1048576,MATCH('2017'!$A33,[1]DataEx!$D:$D,0),MATCH('2017'!G$6,[1]DataEx!$7:$7,0))</f>
        <v>70065.570000000007</v>
      </c>
      <c r="H33" s="189">
        <f>+INDEX([1]DataEx!$1:$1048576,MATCH('2017'!$A33,[1]DataEx!$D:$D,0),MATCH('2017'!H$6,[1]DataEx!$7:$7,0))</f>
        <v>920424.11</v>
      </c>
      <c r="I33" s="189">
        <f>+INDEX([1]DataEx!$1:$1048576,MATCH('2017'!$A33,[1]DataEx!$D:$D,0),MATCH('2017'!I$6,[1]DataEx!$7:$7,0))</f>
        <v>936990.91</v>
      </c>
      <c r="J33" s="189">
        <f>+INDEX([1]DataEx!$1:$1048576,MATCH('2017'!$A33,[1]DataEx!$D:$D,0),MATCH('2017'!J$6,[1]DataEx!$7:$7,0))</f>
        <v>685539.4</v>
      </c>
      <c r="K33" s="189">
        <f>+INDEX([1]DataEx!$1:$1048576,MATCH('2017'!$A33,[1]DataEx!$D:$D,0),MATCH('2017'!K$6,[1]DataEx!$7:$7,0))</f>
        <v>763370.53</v>
      </c>
      <c r="L33" s="189">
        <f>+INDEX([1]DataEx!$1:$1048576,MATCH('2017'!$A33,[1]DataEx!$D:$D,0),MATCH('2017'!L$6,[1]DataEx!$7:$7,0))</f>
        <v>888374.79</v>
      </c>
      <c r="M33" s="189">
        <f>+INDEX([1]DataEx!$1:$1048576,MATCH('2017'!$A33,[1]DataEx!$D:$D,0),MATCH('2017'!M$6,[1]DataEx!$7:$7,0))</f>
        <v>845413.4</v>
      </c>
      <c r="N33" s="189">
        <f>+INDEX([1]DataEx!$1:$1048576,MATCH('2017'!$A33,[1]DataEx!$D:$D,0),MATCH('2017'!N$6,[1]DataEx!$7:$7,0))</f>
        <v>982340.29</v>
      </c>
      <c r="O33" s="189">
        <f>+INDEX([1]DataEx!$1:$1048576,MATCH('2017'!$A33,[1]DataEx!$D:$D,0),MATCH('2017'!O$6,[1]DataEx!$7:$7,0))</f>
        <v>710611.47</v>
      </c>
      <c r="P33" s="189">
        <f>+INDEX([1]DataEx!$1:$1048576,MATCH('2017'!$A33,[1]DataEx!$D:$D,0),MATCH('2017'!P$6,[1]DataEx!$7:$7,0))</f>
        <v>864910.68</v>
      </c>
      <c r="Q33" s="189">
        <f>+INDEX([1]DataEx!$1:$1048576,MATCH('2017'!$A33,[1]DataEx!$D:$D,0),MATCH('2017'!Q$6,[1]DataEx!$7:$7,0))</f>
        <v>1028980.9</v>
      </c>
      <c r="R33" s="189">
        <f>+INDEX([1]DataEx!$1:$1048576,MATCH('2017'!$A33,[1]DataEx!$D:$D,0),MATCH('2017'!R$6,[1]DataEx!$7:$7,0))</f>
        <v>1951716.68</v>
      </c>
      <c r="S33" s="270">
        <f t="shared" si="3"/>
        <v>10648738.729999999</v>
      </c>
      <c r="T33" s="271">
        <f t="shared" si="4"/>
        <v>2.5341469098783937E-3</v>
      </c>
      <c r="U33" s="368"/>
    </row>
    <row r="34" spans="1:21">
      <c r="A34" s="176">
        <v>413</v>
      </c>
      <c r="B34" s="462" t="str">
        <f>+VLOOKUP($A34,[1]Master!$D$25:$G$223,4,FALSE)</f>
        <v>Rashodi za materijal</v>
      </c>
      <c r="C34" s="463"/>
      <c r="D34" s="463"/>
      <c r="E34" s="463"/>
      <c r="F34" s="463"/>
      <c r="G34" s="189">
        <f>+INDEX([1]DataEx!$1:$1048576,MATCH('2017'!$A34,[1]DataEx!$D:$D,0),MATCH('2017'!G$6,[1]DataEx!$7:$7,0))</f>
        <v>964375.48</v>
      </c>
      <c r="H34" s="189">
        <f>+INDEX([1]DataEx!$1:$1048576,MATCH('2017'!$A34,[1]DataEx!$D:$D,0),MATCH('2017'!H$6,[1]DataEx!$7:$7,0))</f>
        <v>2109344.7799999998</v>
      </c>
      <c r="I34" s="189">
        <f>+INDEX([1]DataEx!$1:$1048576,MATCH('2017'!$A34,[1]DataEx!$D:$D,0),MATCH('2017'!I$6,[1]DataEx!$7:$7,0))</f>
        <v>2772426.02</v>
      </c>
      <c r="J34" s="189">
        <f>+INDEX([1]DataEx!$1:$1048576,MATCH('2017'!$A34,[1]DataEx!$D:$D,0),MATCH('2017'!J$6,[1]DataEx!$7:$7,0))</f>
        <v>1868404.05</v>
      </c>
      <c r="K34" s="189">
        <f>+INDEX([1]DataEx!$1:$1048576,MATCH('2017'!$A34,[1]DataEx!$D:$D,0),MATCH('2017'!K$6,[1]DataEx!$7:$7,0))</f>
        <v>2065761.38</v>
      </c>
      <c r="L34" s="189">
        <f>+INDEX([1]DataEx!$1:$1048576,MATCH('2017'!$A34,[1]DataEx!$D:$D,0),MATCH('2017'!L$6,[1]DataEx!$7:$7,0))</f>
        <v>2044302.92</v>
      </c>
      <c r="M34" s="189">
        <f>+INDEX([1]DataEx!$1:$1048576,MATCH('2017'!$A34,[1]DataEx!$D:$D,0),MATCH('2017'!M$6,[1]DataEx!$7:$7,0))</f>
        <v>1900343.87</v>
      </c>
      <c r="N34" s="189">
        <f>+INDEX([1]DataEx!$1:$1048576,MATCH('2017'!$A34,[1]DataEx!$D:$D,0),MATCH('2017'!N$6,[1]DataEx!$7:$7,0))</f>
        <v>2421002.2400000002</v>
      </c>
      <c r="O34" s="189">
        <f>+INDEX([1]DataEx!$1:$1048576,MATCH('2017'!$A34,[1]DataEx!$D:$D,0),MATCH('2017'!O$6,[1]DataEx!$7:$7,0))</f>
        <v>1848100.89</v>
      </c>
      <c r="P34" s="189">
        <f>+INDEX([1]DataEx!$1:$1048576,MATCH('2017'!$A34,[1]DataEx!$D:$D,0),MATCH('2017'!P$6,[1]DataEx!$7:$7,0))</f>
        <v>3032654.88</v>
      </c>
      <c r="Q34" s="189">
        <f>+INDEX([1]DataEx!$1:$1048576,MATCH('2017'!$A34,[1]DataEx!$D:$D,0),MATCH('2017'!Q$6,[1]DataEx!$7:$7,0))</f>
        <v>2235715.75</v>
      </c>
      <c r="R34" s="189">
        <f>+INDEX([1]DataEx!$1:$1048576,MATCH('2017'!$A34,[1]DataEx!$D:$D,0),MATCH('2017'!R$6,[1]DataEx!$7:$7,0))</f>
        <v>6000718.46</v>
      </c>
      <c r="S34" s="270">
        <f t="shared" si="3"/>
        <v>29263150.719999999</v>
      </c>
      <c r="T34" s="271">
        <f t="shared" si="4"/>
        <v>6.9639348706599076E-3</v>
      </c>
      <c r="U34" s="386"/>
    </row>
    <row r="35" spans="1:21">
      <c r="A35" s="176">
        <v>414</v>
      </c>
      <c r="B35" s="462" t="str">
        <f>+VLOOKUP($A35,[1]Master!$D$25:$G$223,4,FALSE)</f>
        <v>Rashodi za usluge</v>
      </c>
      <c r="C35" s="463"/>
      <c r="D35" s="463"/>
      <c r="E35" s="463"/>
      <c r="F35" s="463"/>
      <c r="G35" s="189">
        <f>+INDEX([1]DataEx!$1:$1048576,MATCH('2017'!$A35,[1]DataEx!$D:$D,0),MATCH('2017'!G$6,[1]DataEx!$7:$7,0))</f>
        <v>1445443.93</v>
      </c>
      <c r="H35" s="189">
        <f>+INDEX([1]DataEx!$1:$1048576,MATCH('2017'!$A35,[1]DataEx!$D:$D,0),MATCH('2017'!H$6,[1]DataEx!$7:$7,0))</f>
        <v>3318516.23</v>
      </c>
      <c r="I35" s="189">
        <f>+INDEX([1]DataEx!$1:$1048576,MATCH('2017'!$A35,[1]DataEx!$D:$D,0),MATCH('2017'!I$6,[1]DataEx!$7:$7,0))</f>
        <v>7050406.4900000002</v>
      </c>
      <c r="J35" s="189">
        <f>+INDEX([1]DataEx!$1:$1048576,MATCH('2017'!$A35,[1]DataEx!$D:$D,0),MATCH('2017'!J$6,[1]DataEx!$7:$7,0))</f>
        <v>5446546.7800000003</v>
      </c>
      <c r="K35" s="189">
        <f>+INDEX([1]DataEx!$1:$1048576,MATCH('2017'!$A35,[1]DataEx!$D:$D,0),MATCH('2017'!K$6,[1]DataEx!$7:$7,0))</f>
        <v>3548711.83</v>
      </c>
      <c r="L35" s="189">
        <f>+INDEX([1]DataEx!$1:$1048576,MATCH('2017'!$A35,[1]DataEx!$D:$D,0),MATCH('2017'!L$6,[1]DataEx!$7:$7,0))</f>
        <v>4342615.72</v>
      </c>
      <c r="M35" s="189">
        <f>+INDEX([1]DataEx!$1:$1048576,MATCH('2017'!$A35,[1]DataEx!$D:$D,0),MATCH('2017'!M$6,[1]DataEx!$7:$7,0))</f>
        <v>5219310.84</v>
      </c>
      <c r="N35" s="189">
        <f>+INDEX([1]DataEx!$1:$1048576,MATCH('2017'!$A35,[1]DataEx!$D:$D,0),MATCH('2017'!N$6,[1]DataEx!$7:$7,0))</f>
        <v>5169360.8</v>
      </c>
      <c r="O35" s="189">
        <f>+INDEX([1]DataEx!$1:$1048576,MATCH('2017'!$A35,[1]DataEx!$D:$D,0),MATCH('2017'!O$6,[1]DataEx!$7:$7,0))</f>
        <v>4341121.62</v>
      </c>
      <c r="P35" s="189">
        <f>+INDEX([1]DataEx!$1:$1048576,MATCH('2017'!$A35,[1]DataEx!$D:$D,0),MATCH('2017'!P$6,[1]DataEx!$7:$7,0))</f>
        <v>4884082.33</v>
      </c>
      <c r="Q35" s="189">
        <f>+INDEX([1]DataEx!$1:$1048576,MATCH('2017'!$A35,[1]DataEx!$D:$D,0),MATCH('2017'!Q$6,[1]DataEx!$7:$7,0))</f>
        <v>4047161.45</v>
      </c>
      <c r="R35" s="189">
        <f>+INDEX([1]DataEx!$1:$1048576,MATCH('2017'!$A35,[1]DataEx!$D:$D,0),MATCH('2017'!R$6,[1]DataEx!$7:$7,0))</f>
        <v>17925486.800000001</v>
      </c>
      <c r="S35" s="270">
        <f t="shared" si="3"/>
        <v>66738764.819999993</v>
      </c>
      <c r="T35" s="271">
        <f t="shared" si="4"/>
        <v>1.5882240979510243E-2</v>
      </c>
    </row>
    <row r="36" spans="1:21">
      <c r="A36" s="176">
        <v>415</v>
      </c>
      <c r="B36" s="462" t="str">
        <f>+VLOOKUP($A36,[1]Master!$D$25:$G$223,4,FALSE)</f>
        <v>Rashodi za tekuće održavanje</v>
      </c>
      <c r="C36" s="463"/>
      <c r="D36" s="463"/>
      <c r="E36" s="463"/>
      <c r="F36" s="463"/>
      <c r="G36" s="189">
        <f>+INDEX([1]DataEx!$1:$1048576,MATCH('2017'!$A36,[1]DataEx!$D:$D,0),MATCH('2017'!G$6,[1]DataEx!$7:$7,0))</f>
        <v>133702.59</v>
      </c>
      <c r="H36" s="189">
        <f>+INDEX([1]DataEx!$1:$1048576,MATCH('2017'!$A36,[1]DataEx!$D:$D,0),MATCH('2017'!H$6,[1]DataEx!$7:$7,0))</f>
        <v>831412.02</v>
      </c>
      <c r="I36" s="189">
        <f>+INDEX([1]DataEx!$1:$1048576,MATCH('2017'!$A36,[1]DataEx!$D:$D,0),MATCH('2017'!I$6,[1]DataEx!$7:$7,0))</f>
        <v>1518146.21</v>
      </c>
      <c r="J36" s="189">
        <f>+INDEX([1]DataEx!$1:$1048576,MATCH('2017'!$A36,[1]DataEx!$D:$D,0),MATCH('2017'!J$6,[1]DataEx!$7:$7,0))</f>
        <v>1549212.25</v>
      </c>
      <c r="K36" s="189">
        <f>+INDEX([1]DataEx!$1:$1048576,MATCH('2017'!$A36,[1]DataEx!$D:$D,0),MATCH('2017'!K$6,[1]DataEx!$7:$7,0))</f>
        <v>2002570.68</v>
      </c>
      <c r="L36" s="189">
        <f>+INDEX([1]DataEx!$1:$1048576,MATCH('2017'!$A36,[1]DataEx!$D:$D,0),MATCH('2017'!L$6,[1]DataEx!$7:$7,0))</f>
        <v>1160348.8799999999</v>
      </c>
      <c r="M36" s="189">
        <f>+INDEX([1]DataEx!$1:$1048576,MATCH('2017'!$A36,[1]DataEx!$D:$D,0),MATCH('2017'!M$6,[1]DataEx!$7:$7,0))</f>
        <v>1865668.51</v>
      </c>
      <c r="N36" s="189">
        <f>+INDEX([1]DataEx!$1:$1048576,MATCH('2017'!$A36,[1]DataEx!$D:$D,0),MATCH('2017'!N$6,[1]DataEx!$7:$7,0))</f>
        <v>1371232.73</v>
      </c>
      <c r="O36" s="189">
        <f>+INDEX([1]DataEx!$1:$1048576,MATCH('2017'!$A36,[1]DataEx!$D:$D,0),MATCH('2017'!O$6,[1]DataEx!$7:$7,0))</f>
        <v>2163282.15</v>
      </c>
      <c r="P36" s="189">
        <f>+INDEX([1]DataEx!$1:$1048576,MATCH('2017'!$A36,[1]DataEx!$D:$D,0),MATCH('2017'!P$6,[1]DataEx!$7:$7,0))</f>
        <v>1881648.29</v>
      </c>
      <c r="Q36" s="189">
        <f>+INDEX([1]DataEx!$1:$1048576,MATCH('2017'!$A36,[1]DataEx!$D:$D,0),MATCH('2017'!Q$6,[1]DataEx!$7:$7,0))</f>
        <v>1702269.74</v>
      </c>
      <c r="R36" s="189">
        <f>+INDEX([1]DataEx!$1:$1048576,MATCH('2017'!$A36,[1]DataEx!$D:$D,0),MATCH('2017'!R$6,[1]DataEx!$7:$7,0))</f>
        <v>4045495.9</v>
      </c>
      <c r="S36" s="270">
        <f t="shared" si="3"/>
        <v>20224989.950000003</v>
      </c>
      <c r="T36" s="271">
        <f t="shared" si="4"/>
        <v>4.8130672639870552E-3</v>
      </c>
    </row>
    <row r="37" spans="1:21">
      <c r="A37" s="176">
        <v>416</v>
      </c>
      <c r="B37" s="462" t="str">
        <f>+VLOOKUP($A37,[1]Master!$D$25:$G$223,4,FALSE)</f>
        <v>Kamate</v>
      </c>
      <c r="C37" s="463"/>
      <c r="D37" s="463"/>
      <c r="E37" s="463"/>
      <c r="F37" s="463"/>
      <c r="G37" s="189">
        <f>+INDEX([1]DataEx!$1:$1048576,MATCH('2017'!$A37,[1]DataEx!$D:$D,0),MATCH('2017'!G$6,[1]DataEx!$7:$7,0))</f>
        <v>3229720.9</v>
      </c>
      <c r="H37" s="189">
        <f>+INDEX([1]DataEx!$1:$1048576,MATCH('2017'!$A37,[1]DataEx!$D:$D,0),MATCH('2017'!H$6,[1]DataEx!$7:$7,0))</f>
        <v>1105648.4099999999</v>
      </c>
      <c r="I37" s="189">
        <f>+INDEX([1]DataEx!$1:$1048576,MATCH('2017'!$A37,[1]DataEx!$D:$D,0),MATCH('2017'!I$6,[1]DataEx!$7:$7,0))</f>
        <v>39350670.159999996</v>
      </c>
      <c r="J37" s="189">
        <f>+INDEX([1]DataEx!$1:$1048576,MATCH('2017'!$A37,[1]DataEx!$D:$D,0),MATCH('2017'!J$6,[1]DataEx!$7:$7,0))</f>
        <v>18359667.859999999</v>
      </c>
      <c r="K37" s="189">
        <f>+INDEX([1]DataEx!$1:$1048576,MATCH('2017'!$A37,[1]DataEx!$D:$D,0),MATCH('2017'!K$6,[1]DataEx!$7:$7,0))</f>
        <v>16347481.07</v>
      </c>
      <c r="L37" s="189">
        <f>+INDEX([1]DataEx!$1:$1048576,MATCH('2017'!$A37,[1]DataEx!$D:$D,0),MATCH('2017'!L$6,[1]DataEx!$7:$7,0))</f>
        <v>2519907.7599999998</v>
      </c>
      <c r="M37" s="189">
        <f>+INDEX([1]DataEx!$1:$1048576,MATCH('2017'!$A37,[1]DataEx!$D:$D,0),MATCH('2017'!M$6,[1]DataEx!$7:$7,0))</f>
        <v>6570219.0800000001</v>
      </c>
      <c r="N37" s="189">
        <f>+INDEX([1]DataEx!$1:$1048576,MATCH('2017'!$A37,[1]DataEx!$D:$D,0),MATCH('2017'!N$6,[1]DataEx!$7:$7,0))</f>
        <v>1254218.04</v>
      </c>
      <c r="O37" s="189">
        <f>+INDEX([1]DataEx!$1:$1048576,MATCH('2017'!$A37,[1]DataEx!$D:$D,0),MATCH('2017'!O$6,[1]DataEx!$7:$7,0))</f>
        <v>2016695.15</v>
      </c>
      <c r="P37" s="189">
        <f>+INDEX([1]DataEx!$1:$1048576,MATCH('2017'!$A37,[1]DataEx!$D:$D,0),MATCH('2017'!P$6,[1]DataEx!$7:$7,0))</f>
        <v>1739140.99</v>
      </c>
      <c r="Q37" s="189">
        <f>+INDEX([1]DataEx!$1:$1048576,MATCH('2017'!$A37,[1]DataEx!$D:$D,0),MATCH('2017'!Q$6,[1]DataEx!$7:$7,0))</f>
        <v>3918626.83</v>
      </c>
      <c r="R37" s="189">
        <f>+INDEX([1]DataEx!$1:$1048576,MATCH('2017'!$A37,[1]DataEx!$D:$D,0),MATCH('2017'!R$6,[1]DataEx!$7:$7,0))</f>
        <v>2293382.33</v>
      </c>
      <c r="S37" s="270">
        <f>+SUM(G37:R37)</f>
        <v>98705378.580000013</v>
      </c>
      <c r="T37" s="271">
        <f t="shared" si="4"/>
        <v>2.3489535846362534E-2</v>
      </c>
    </row>
    <row r="38" spans="1:21">
      <c r="A38" s="176">
        <v>417</v>
      </c>
      <c r="B38" s="462" t="str">
        <f>+VLOOKUP($A38,[1]Master!$D$25:$G$223,4,FALSE)</f>
        <v>Renta</v>
      </c>
      <c r="C38" s="463"/>
      <c r="D38" s="463"/>
      <c r="E38" s="463"/>
      <c r="F38" s="463"/>
      <c r="G38" s="189">
        <f>+INDEX([1]DataEx!$1:$1048576,MATCH('2017'!$A38,[1]DataEx!$D:$D,0),MATCH('2017'!G$6,[1]DataEx!$7:$7,0))</f>
        <v>576439.54</v>
      </c>
      <c r="H38" s="189">
        <f>+INDEX([1]DataEx!$1:$1048576,MATCH('2017'!$A38,[1]DataEx!$D:$D,0),MATCH('2017'!H$6,[1]DataEx!$7:$7,0))</f>
        <v>609518.68999999994</v>
      </c>
      <c r="I38" s="189">
        <f>+INDEX([1]DataEx!$1:$1048576,MATCH('2017'!$A38,[1]DataEx!$D:$D,0),MATCH('2017'!I$6,[1]DataEx!$7:$7,0))</f>
        <v>647095.18000000005</v>
      </c>
      <c r="J38" s="189">
        <f>+INDEX([1]DataEx!$1:$1048576,MATCH('2017'!$A38,[1]DataEx!$D:$D,0),MATCH('2017'!J$6,[1]DataEx!$7:$7,0))</f>
        <v>737903.15</v>
      </c>
      <c r="K38" s="189">
        <f>+INDEX([1]DataEx!$1:$1048576,MATCH('2017'!$A38,[1]DataEx!$D:$D,0),MATCH('2017'!K$6,[1]DataEx!$7:$7,0))</f>
        <v>649640.18999999994</v>
      </c>
      <c r="L38" s="189">
        <f>+INDEX([1]DataEx!$1:$1048576,MATCH('2017'!$A38,[1]DataEx!$D:$D,0),MATCH('2017'!L$6,[1]DataEx!$7:$7,0))</f>
        <v>723692.29</v>
      </c>
      <c r="M38" s="189">
        <f>+INDEX([1]DataEx!$1:$1048576,MATCH('2017'!$A38,[1]DataEx!$D:$D,0),MATCH('2017'!M$6,[1]DataEx!$7:$7,0))</f>
        <v>744151.17</v>
      </c>
      <c r="N38" s="189">
        <f>+INDEX([1]DataEx!$1:$1048576,MATCH('2017'!$A38,[1]DataEx!$D:$D,0),MATCH('2017'!N$6,[1]DataEx!$7:$7,0))</f>
        <v>655865.84</v>
      </c>
      <c r="O38" s="189">
        <f>+INDEX([1]DataEx!$1:$1048576,MATCH('2017'!$A38,[1]DataEx!$D:$D,0),MATCH('2017'!O$6,[1]DataEx!$7:$7,0))</f>
        <v>680713.27</v>
      </c>
      <c r="P38" s="189">
        <f>+INDEX([1]DataEx!$1:$1048576,MATCH('2017'!$A38,[1]DataEx!$D:$D,0),MATCH('2017'!P$6,[1]DataEx!$7:$7,0))</f>
        <v>802737.21</v>
      </c>
      <c r="Q38" s="189">
        <f>+INDEX([1]DataEx!$1:$1048576,MATCH('2017'!$A38,[1]DataEx!$D:$D,0),MATCH('2017'!Q$6,[1]DataEx!$7:$7,0))</f>
        <v>721286.02</v>
      </c>
      <c r="R38" s="189">
        <f>+INDEX([1]DataEx!$1:$1048576,MATCH('2017'!$A38,[1]DataEx!$D:$D,0),MATCH('2017'!R$6,[1]DataEx!$7:$7,0))</f>
        <v>1571298.28</v>
      </c>
      <c r="S38" s="270">
        <f t="shared" si="3"/>
        <v>9120340.8300000001</v>
      </c>
      <c r="T38" s="271">
        <f t="shared" si="4"/>
        <v>2.1704245091739845E-3</v>
      </c>
    </row>
    <row r="39" spans="1:21">
      <c r="A39" s="176">
        <v>418</v>
      </c>
      <c r="B39" s="462" t="str">
        <f>+VLOOKUP($A39,[1]Master!$D$25:$G$223,4,FALSE)</f>
        <v>Subvencije</v>
      </c>
      <c r="C39" s="463"/>
      <c r="D39" s="463"/>
      <c r="E39" s="463"/>
      <c r="F39" s="463"/>
      <c r="G39" s="189">
        <f>+INDEX([1]DataEx!$1:$1048576,MATCH('2017'!$A39,[1]DataEx!$D:$D,0),MATCH('2017'!G$6,[1]DataEx!$7:$7,0))</f>
        <v>1010</v>
      </c>
      <c r="H39" s="189">
        <f>+INDEX([1]DataEx!$1:$1048576,MATCH('2017'!$A39,[1]DataEx!$D:$D,0),MATCH('2017'!H$6,[1]DataEx!$7:$7,0))</f>
        <v>437077.96</v>
      </c>
      <c r="I39" s="189">
        <f>+INDEX([1]DataEx!$1:$1048576,MATCH('2017'!$A39,[1]DataEx!$D:$D,0),MATCH('2017'!I$6,[1]DataEx!$7:$7,0))</f>
        <v>2564740.2200000002</v>
      </c>
      <c r="J39" s="189">
        <f>+INDEX([1]DataEx!$1:$1048576,MATCH('2017'!$A39,[1]DataEx!$D:$D,0),MATCH('2017'!J$6,[1]DataEx!$7:$7,0))</f>
        <v>735427.01</v>
      </c>
      <c r="K39" s="189">
        <f>+INDEX([1]DataEx!$1:$1048576,MATCH('2017'!$A39,[1]DataEx!$D:$D,0),MATCH('2017'!K$6,[1]DataEx!$7:$7,0))</f>
        <v>700208.25</v>
      </c>
      <c r="L39" s="189">
        <f>+INDEX([1]DataEx!$1:$1048576,MATCH('2017'!$A39,[1]DataEx!$D:$D,0),MATCH('2017'!L$6,[1]DataEx!$7:$7,0))</f>
        <v>1456109.61</v>
      </c>
      <c r="M39" s="189">
        <f>+INDEX([1]DataEx!$1:$1048576,MATCH('2017'!$A39,[1]DataEx!$D:$D,0),MATCH('2017'!M$6,[1]DataEx!$7:$7,0))</f>
        <v>1493000.87</v>
      </c>
      <c r="N39" s="189">
        <f>+INDEX([1]DataEx!$1:$1048576,MATCH('2017'!$A39,[1]DataEx!$D:$D,0),MATCH('2017'!N$6,[1]DataEx!$7:$7,0))</f>
        <v>2964968.57</v>
      </c>
      <c r="O39" s="189">
        <f>+INDEX([1]DataEx!$1:$1048576,MATCH('2017'!$A39,[1]DataEx!$D:$D,0),MATCH('2017'!O$6,[1]DataEx!$7:$7,0))</f>
        <v>3824679.63</v>
      </c>
      <c r="P39" s="189">
        <f>+INDEX([1]DataEx!$1:$1048576,MATCH('2017'!$A39,[1]DataEx!$D:$D,0),MATCH('2017'!P$6,[1]DataEx!$7:$7,0))</f>
        <v>2388415.48</v>
      </c>
      <c r="Q39" s="189">
        <f>+INDEX([1]DataEx!$1:$1048576,MATCH('2017'!$A39,[1]DataEx!$D:$D,0),MATCH('2017'!Q$6,[1]DataEx!$7:$7,0))</f>
        <v>3022483.62</v>
      </c>
      <c r="R39" s="189">
        <f>+INDEX([1]DataEx!$1:$1048576,MATCH('2017'!$A39,[1]DataEx!$D:$D,0),MATCH('2017'!R$6,[1]DataEx!$7:$7,0))</f>
        <v>8215705.0499999998</v>
      </c>
      <c r="S39" s="270">
        <f t="shared" si="3"/>
        <v>27803826.270000003</v>
      </c>
      <c r="T39" s="271">
        <f t="shared" si="4"/>
        <v>6.6166503105590073E-3</v>
      </c>
    </row>
    <row r="40" spans="1:21">
      <c r="A40" s="176">
        <v>419</v>
      </c>
      <c r="B40" s="462" t="str">
        <f>+VLOOKUP($A40,[1]Master!$D$25:$G$223,4,FALSE)</f>
        <v>Ostali izdaci</v>
      </c>
      <c r="C40" s="463"/>
      <c r="D40" s="463"/>
      <c r="E40" s="463"/>
      <c r="F40" s="463"/>
      <c r="G40" s="189">
        <f>+INDEX([1]DataEx!$1:$1048576,MATCH('2017'!$A40,[1]DataEx!$D:$D,0),MATCH('2017'!G$6,[1]DataEx!$7:$7,0))</f>
        <v>641900.81999999995</v>
      </c>
      <c r="H40" s="189">
        <f>+INDEX([1]DataEx!$1:$1048576,MATCH('2017'!$A40,[1]DataEx!$D:$D,0),MATCH('2017'!H$6,[1]DataEx!$7:$7,0))</f>
        <v>1813185.28</v>
      </c>
      <c r="I40" s="189">
        <f>+INDEX([1]DataEx!$1:$1048576,MATCH('2017'!$A40,[1]DataEx!$D:$D,0),MATCH('2017'!I$6,[1]DataEx!$7:$7,0))</f>
        <v>3850774.87</v>
      </c>
      <c r="J40" s="189">
        <f>+INDEX([1]DataEx!$1:$1048576,MATCH('2017'!$A40,[1]DataEx!$D:$D,0),MATCH('2017'!J$6,[1]DataEx!$7:$7,0))</f>
        <v>2539698.67</v>
      </c>
      <c r="K40" s="189">
        <f>+INDEX([1]DataEx!$1:$1048576,MATCH('2017'!$A40,[1]DataEx!$D:$D,0),MATCH('2017'!K$6,[1]DataEx!$7:$7,0))</f>
        <v>2629633.84</v>
      </c>
      <c r="L40" s="189">
        <f>+INDEX([1]DataEx!$1:$1048576,MATCH('2017'!$A40,[1]DataEx!$D:$D,0),MATCH('2017'!L$6,[1]DataEx!$7:$7,0))</f>
        <v>2650654.59</v>
      </c>
      <c r="M40" s="189">
        <f>+INDEX([1]DataEx!$1:$1048576,MATCH('2017'!$A40,[1]DataEx!$D:$D,0),MATCH('2017'!M$6,[1]DataEx!$7:$7,0))</f>
        <v>2526292.0099999998</v>
      </c>
      <c r="N40" s="189">
        <f>+INDEX([1]DataEx!$1:$1048576,MATCH('2017'!$A40,[1]DataEx!$D:$D,0),MATCH('2017'!N$6,[1]DataEx!$7:$7,0))</f>
        <v>2670416.61</v>
      </c>
      <c r="O40" s="189">
        <f>+INDEX([1]DataEx!$1:$1048576,MATCH('2017'!$A40,[1]DataEx!$D:$D,0),MATCH('2017'!O$6,[1]DataEx!$7:$7,0))</f>
        <v>2768002.05</v>
      </c>
      <c r="P40" s="189">
        <f>+INDEX([1]DataEx!$1:$1048576,MATCH('2017'!$A40,[1]DataEx!$D:$D,0),MATCH('2017'!P$6,[1]DataEx!$7:$7,0))</f>
        <v>3382897.72</v>
      </c>
      <c r="Q40" s="189">
        <f>+INDEX([1]DataEx!$1:$1048576,MATCH('2017'!$A40,[1]DataEx!$D:$D,0),MATCH('2017'!Q$6,[1]DataEx!$7:$7,0))</f>
        <v>4807051.49</v>
      </c>
      <c r="R40" s="189">
        <f>+INDEX([1]DataEx!$1:$1048576,MATCH('2017'!$A40,[1]DataEx!$D:$D,0),MATCH('2017'!R$6,[1]DataEx!$7:$7,0))</f>
        <v>8030767.0499999998</v>
      </c>
      <c r="S40" s="270">
        <f t="shared" si="3"/>
        <v>38311275</v>
      </c>
      <c r="T40" s="271">
        <f t="shared" si="4"/>
        <v>9.1171735560791039E-3</v>
      </c>
    </row>
    <row r="41" spans="1:21">
      <c r="A41" s="176">
        <v>440</v>
      </c>
      <c r="B41" s="462" t="str">
        <f>+VLOOKUP($A41,[1]Master!$D$25:$G$223,4,FALSE)</f>
        <v>Kapitalni izdaci u tekućem budžetu</v>
      </c>
      <c r="C41" s="463"/>
      <c r="D41" s="463"/>
      <c r="E41" s="463"/>
      <c r="F41" s="463"/>
      <c r="G41" s="189">
        <f>+INDEX([1]DataEx!$1:$1048576,MATCH('2017'!$A41,[1]DataEx!$D:$D,0),MATCH('2017'!G$6,[1]DataEx!$7:$7,0))</f>
        <v>285927.93</v>
      </c>
      <c r="H41" s="189">
        <f>+INDEX([1]DataEx!$1:$1048576,MATCH('2017'!$A41,[1]DataEx!$D:$D,0),MATCH('2017'!H$6,[1]DataEx!$7:$7,0))</f>
        <v>790874.28</v>
      </c>
      <c r="I41" s="189">
        <f>+INDEX([1]DataEx!$1:$1048576,MATCH('2017'!$A41,[1]DataEx!$D:$D,0),MATCH('2017'!I$6,[1]DataEx!$7:$7,0))</f>
        <v>752250.88</v>
      </c>
      <c r="J41" s="189">
        <f>+INDEX([1]DataEx!$1:$1048576,MATCH('2017'!$A41,[1]DataEx!$D:$D,0),MATCH('2017'!J$6,[1]DataEx!$7:$7,0))</f>
        <v>2350979.62</v>
      </c>
      <c r="K41" s="189">
        <f>+INDEX([1]DataEx!$1:$1048576,MATCH('2017'!$A41,[1]DataEx!$D:$D,0),MATCH('2017'!K$6,[1]DataEx!$7:$7,0))</f>
        <v>1530166.93</v>
      </c>
      <c r="L41" s="189">
        <f>+INDEX([1]DataEx!$1:$1048576,MATCH('2017'!$A41,[1]DataEx!$D:$D,0),MATCH('2017'!L$6,[1]DataEx!$7:$7,0))</f>
        <v>2532089.2999999998</v>
      </c>
      <c r="M41" s="189">
        <f>+INDEX([1]DataEx!$1:$1048576,MATCH('2017'!$A41,[1]DataEx!$D:$D,0),MATCH('2017'!M$6,[1]DataEx!$7:$7,0))</f>
        <v>1775062.82</v>
      </c>
      <c r="N41" s="189">
        <f>+INDEX([1]DataEx!$1:$1048576,MATCH('2017'!$A41,[1]DataEx!$D:$D,0),MATCH('2017'!N$6,[1]DataEx!$7:$7,0))</f>
        <v>2480710.67</v>
      </c>
      <c r="O41" s="189">
        <f>+INDEX([1]DataEx!$1:$1048576,MATCH('2017'!$A41,[1]DataEx!$D:$D,0),MATCH('2017'!O$6,[1]DataEx!$7:$7,0))</f>
        <v>1700857.78</v>
      </c>
      <c r="P41" s="189">
        <f>+INDEX([1]DataEx!$1:$1048576,MATCH('2017'!$A41,[1]DataEx!$D:$D,0),MATCH('2017'!P$6,[1]DataEx!$7:$7,0))</f>
        <v>3540984.99</v>
      </c>
      <c r="Q41" s="189">
        <f>+INDEX([1]DataEx!$1:$1048576,MATCH('2017'!$A41,[1]DataEx!$D:$D,0),MATCH('2017'!Q$6,[1]DataEx!$7:$7,0))</f>
        <v>1800507.48</v>
      </c>
      <c r="R41" s="189">
        <f>+INDEX([1]DataEx!$1:$1048576,MATCH('2017'!$A41,[1]DataEx!$D:$D,0),MATCH('2017'!R$6,[1]DataEx!$7:$7,0))</f>
        <v>12879238.83</v>
      </c>
      <c r="S41" s="270">
        <f t="shared" si="3"/>
        <v>32419651.509999998</v>
      </c>
      <c r="T41" s="271">
        <f t="shared" si="4"/>
        <v>7.715107091692249E-3</v>
      </c>
    </row>
    <row r="42" spans="1:21">
      <c r="A42" s="176">
        <v>42</v>
      </c>
      <c r="B42" s="458" t="str">
        <f>+VLOOKUP($A42,[1]Master!$D$25:$G$223,4,FALSE)</f>
        <v>Transferi za socijalnu zaštitu</v>
      </c>
      <c r="C42" s="459"/>
      <c r="D42" s="459"/>
      <c r="E42" s="459"/>
      <c r="F42" s="459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46060225.379999995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45267241.289999999</v>
      </c>
      <c r="N42" s="219">
        <f t="shared" si="8"/>
        <v>42270056.32</v>
      </c>
      <c r="O42" s="219">
        <f t="shared" si="8"/>
        <v>44046758.639999993</v>
      </c>
      <c r="P42" s="219">
        <f t="shared" si="8"/>
        <v>44748876.500000007</v>
      </c>
      <c r="Q42" s="219">
        <f t="shared" si="8"/>
        <v>43633580.93999999</v>
      </c>
      <c r="R42" s="283">
        <f t="shared" si="8"/>
        <v>45149451.939999998</v>
      </c>
      <c r="S42" s="273">
        <f t="shared" si="3"/>
        <v>538050896.17999995</v>
      </c>
      <c r="T42" s="274">
        <f t="shared" si="4"/>
        <v>0.1280433345660503</v>
      </c>
    </row>
    <row r="43" spans="1:21">
      <c r="A43" s="176">
        <v>421</v>
      </c>
      <c r="B43" s="462" t="str">
        <f>+VLOOKUP($A43,[1]Master!$D$25:$G$223,4,FALSE)</f>
        <v>Prava iz oblasti socijalne zaštite</v>
      </c>
      <c r="C43" s="463"/>
      <c r="D43" s="463"/>
      <c r="E43" s="463"/>
      <c r="F43" s="463"/>
      <c r="G43" s="189">
        <f>+INDEX([1]DataEx!$1:$1048576,MATCH('2017'!$A43,[1]DataEx!$D:$D,0),MATCH('2017'!G$6,[1]DataEx!$7:$7,0))</f>
        <v>10235148.66</v>
      </c>
      <c r="H43" s="189">
        <f>+INDEX([1]DataEx!$1:$1048576,MATCH('2017'!$A43,[1]DataEx!$D:$D,0),MATCH('2017'!H$6,[1]DataEx!$7:$7,0))</f>
        <v>10418756.810000001</v>
      </c>
      <c r="I43" s="189">
        <f>+INDEX([1]DataEx!$1:$1048576,MATCH('2017'!$A43,[1]DataEx!$D:$D,0),MATCH('2017'!I$6,[1]DataEx!$7:$7,0))</f>
        <v>9027967.8599999994</v>
      </c>
      <c r="J43" s="189">
        <f>+INDEX([1]DataEx!$1:$1048576,MATCH('2017'!$A43,[1]DataEx!$D:$D,0),MATCH('2017'!J$6,[1]DataEx!$7:$7,0))</f>
        <v>9060292.8100000005</v>
      </c>
      <c r="K43" s="189">
        <f>+INDEX([1]DataEx!$1:$1048576,MATCH('2017'!$A43,[1]DataEx!$D:$D,0),MATCH('2017'!K$6,[1]DataEx!$7:$7,0))</f>
        <v>9323783.9399999995</v>
      </c>
      <c r="L43" s="189">
        <f>+INDEX([1]DataEx!$1:$1048576,MATCH('2017'!$A43,[1]DataEx!$D:$D,0),MATCH('2017'!L$6,[1]DataEx!$7:$7,0))</f>
        <v>9371948.4000000004</v>
      </c>
      <c r="M43" s="189">
        <f>+INDEX([1]DataEx!$1:$1048576,MATCH('2017'!$A43,[1]DataEx!$D:$D,0),MATCH('2017'!M$6,[1]DataEx!$7:$7,0))</f>
        <v>9055138.0800000001</v>
      </c>
      <c r="N43" s="189">
        <f>+INDEX([1]DataEx!$1:$1048576,MATCH('2017'!$A43,[1]DataEx!$D:$D,0),MATCH('2017'!N$6,[1]DataEx!$7:$7,0))</f>
        <v>5035876.3099999996</v>
      </c>
      <c r="O43" s="189">
        <f>+INDEX([1]DataEx!$1:$1048576,MATCH('2017'!$A43,[1]DataEx!$D:$D,0),MATCH('2017'!O$6,[1]DataEx!$7:$7,0))</f>
        <v>6564978.3200000003</v>
      </c>
      <c r="P43" s="189">
        <f>+INDEX([1]DataEx!$1:$1048576,MATCH('2017'!$A43,[1]DataEx!$D:$D,0),MATCH('2017'!P$6,[1]DataEx!$7:$7,0))</f>
        <v>7602969.7000000002</v>
      </c>
      <c r="Q43" s="189">
        <f>+INDEX([1]DataEx!$1:$1048576,MATCH('2017'!$A43,[1]DataEx!$D:$D,0),MATCH('2017'!Q$6,[1]DataEx!$7:$7,0))</f>
        <v>6324073.25</v>
      </c>
      <c r="R43" s="189">
        <f>+INDEX([1]DataEx!$1:$1048576,MATCH('2017'!$A43,[1]DataEx!$D:$D,0),MATCH('2017'!R$6,[1]DataEx!$7:$7,0))</f>
        <v>6683946.5800000001</v>
      </c>
      <c r="S43" s="270">
        <f t="shared" si="3"/>
        <v>98704880.719999999</v>
      </c>
      <c r="T43" s="271">
        <f t="shared" si="4"/>
        <v>2.3489417367506722E-2</v>
      </c>
    </row>
    <row r="44" spans="1:21">
      <c r="A44" s="176">
        <v>422</v>
      </c>
      <c r="B44" s="462" t="str">
        <f>+VLOOKUP($A44,[1]Master!$D$25:$G$223,4,FALSE)</f>
        <v>Sredstva za tehnološke viškove</v>
      </c>
      <c r="C44" s="463"/>
      <c r="D44" s="463"/>
      <c r="E44" s="463"/>
      <c r="F44" s="463"/>
      <c r="G44" s="189">
        <f>+INDEX([1]DataEx!$1:$1048576,MATCH('2017'!$A44,[1]DataEx!$D:$D,0),MATCH('2017'!G$6,[1]DataEx!$7:$7,0))</f>
        <v>173100.67</v>
      </c>
      <c r="H44" s="189">
        <f>+INDEX([1]DataEx!$1:$1048576,MATCH('2017'!$A44,[1]DataEx!$D:$D,0),MATCH('2017'!H$6,[1]DataEx!$7:$7,0))</f>
        <v>1036027.42</v>
      </c>
      <c r="I44" s="189">
        <f>+INDEX([1]DataEx!$1:$1048576,MATCH('2017'!$A44,[1]DataEx!$D:$D,0),MATCH('2017'!I$6,[1]DataEx!$7:$7,0))</f>
        <v>1054894.68</v>
      </c>
      <c r="J44" s="189">
        <f>+INDEX([1]DataEx!$1:$1048576,MATCH('2017'!$A44,[1]DataEx!$D:$D,0),MATCH('2017'!J$6,[1]DataEx!$7:$7,0))</f>
        <v>1150894.96</v>
      </c>
      <c r="K44" s="189">
        <f>+INDEX([1]DataEx!$1:$1048576,MATCH('2017'!$A44,[1]DataEx!$D:$D,0),MATCH('2017'!K$6,[1]DataEx!$7:$7,0))</f>
        <v>1082297.17</v>
      </c>
      <c r="L44" s="189">
        <f>+INDEX([1]DataEx!$1:$1048576,MATCH('2017'!$A44,[1]DataEx!$D:$D,0),MATCH('2017'!L$6,[1]DataEx!$7:$7,0))</f>
        <v>1038790.65</v>
      </c>
      <c r="M44" s="189">
        <f>+INDEX([1]DataEx!$1:$1048576,MATCH('2017'!$A44,[1]DataEx!$D:$D,0),MATCH('2017'!M$6,[1]DataEx!$7:$7,0))</f>
        <v>1069131.58</v>
      </c>
      <c r="N44" s="189">
        <f>+INDEX([1]DataEx!$1:$1048576,MATCH('2017'!$A44,[1]DataEx!$D:$D,0),MATCH('2017'!N$6,[1]DataEx!$7:$7,0))</f>
        <v>1024731.32</v>
      </c>
      <c r="O44" s="189">
        <f>+INDEX([1]DataEx!$1:$1048576,MATCH('2017'!$A44,[1]DataEx!$D:$D,0),MATCH('2017'!O$6,[1]DataEx!$7:$7,0))</f>
        <v>1115186.56</v>
      </c>
      <c r="P44" s="189">
        <f>+INDEX([1]DataEx!$1:$1048576,MATCH('2017'!$A44,[1]DataEx!$D:$D,0),MATCH('2017'!P$6,[1]DataEx!$7:$7,0))</f>
        <v>1056401.0900000001</v>
      </c>
      <c r="Q44" s="189">
        <f>+INDEX([1]DataEx!$1:$1048576,MATCH('2017'!$A44,[1]DataEx!$D:$D,0),MATCH('2017'!Q$6,[1]DataEx!$7:$7,0))</f>
        <v>1118494.9099999999</v>
      </c>
      <c r="R44" s="189">
        <f>+INDEX([1]DataEx!$1:$1048576,MATCH('2017'!$A44,[1]DataEx!$D:$D,0),MATCH('2017'!R$6,[1]DataEx!$7:$7,0))</f>
        <v>2048499.78</v>
      </c>
      <c r="S44" s="270">
        <f t="shared" si="3"/>
        <v>12968450.790000001</v>
      </c>
      <c r="T44" s="271">
        <f t="shared" si="4"/>
        <v>3.0861832869279646E-3</v>
      </c>
    </row>
    <row r="45" spans="1:21">
      <c r="A45" s="176">
        <v>423</v>
      </c>
      <c r="B45" s="462" t="str">
        <f>+VLOOKUP($A45,[1]Master!$D$25:$G$223,4,FALSE)</f>
        <v>Prava iz oblasti penzijskog i invalidskog osiguranja</v>
      </c>
      <c r="C45" s="463"/>
      <c r="D45" s="463"/>
      <c r="E45" s="463"/>
      <c r="F45" s="463"/>
      <c r="G45" s="189">
        <f>+INDEX([1]DataEx!$1:$1048576,MATCH('2017'!$A45,[1]DataEx!$D:$D,0),MATCH('2017'!G$6,[1]DataEx!$7:$7,0))</f>
        <v>32976338.859999999</v>
      </c>
      <c r="H45" s="189">
        <f>+INDEX([1]DataEx!$1:$1048576,MATCH('2017'!$A45,[1]DataEx!$D:$D,0),MATCH('2017'!H$6,[1]DataEx!$7:$7,0))</f>
        <v>33304068.809999999</v>
      </c>
      <c r="I45" s="189">
        <f>+INDEX([1]DataEx!$1:$1048576,MATCH('2017'!$A45,[1]DataEx!$D:$D,0),MATCH('2017'!I$6,[1]DataEx!$7:$7,0))</f>
        <v>33118374.059999999</v>
      </c>
      <c r="J45" s="189">
        <f>+INDEX([1]DataEx!$1:$1048576,MATCH('2017'!$A45,[1]DataEx!$D:$D,0),MATCH('2017'!J$6,[1]DataEx!$7:$7,0))</f>
        <v>33225573.780000001</v>
      </c>
      <c r="K45" s="189">
        <f>+INDEX([1]DataEx!$1:$1048576,MATCH('2017'!$A45,[1]DataEx!$D:$D,0),MATCH('2017'!K$6,[1]DataEx!$7:$7,0))</f>
        <v>33097965.640000001</v>
      </c>
      <c r="L45" s="189">
        <f>+INDEX([1]DataEx!$1:$1048576,MATCH('2017'!$A45,[1]DataEx!$D:$D,0),MATCH('2017'!L$6,[1]DataEx!$7:$7,0))</f>
        <v>32864422.489999998</v>
      </c>
      <c r="M45" s="189">
        <f>+INDEX([1]DataEx!$1:$1048576,MATCH('2017'!$A45,[1]DataEx!$D:$D,0),MATCH('2017'!M$6,[1]DataEx!$7:$7,0))</f>
        <v>32909306.579999998</v>
      </c>
      <c r="N45" s="189">
        <f>+INDEX([1]DataEx!$1:$1048576,MATCH('2017'!$A45,[1]DataEx!$D:$D,0),MATCH('2017'!N$6,[1]DataEx!$7:$7,0))</f>
        <v>34045532.219999999</v>
      </c>
      <c r="O45" s="189">
        <f>+INDEX([1]DataEx!$1:$1048576,MATCH('2017'!$A45,[1]DataEx!$D:$D,0),MATCH('2017'!O$6,[1]DataEx!$7:$7,0))</f>
        <v>33914885.549999997</v>
      </c>
      <c r="P45" s="189">
        <f>+INDEX([1]DataEx!$1:$1048576,MATCH('2017'!$A45,[1]DataEx!$D:$D,0),MATCH('2017'!P$6,[1]DataEx!$7:$7,0))</f>
        <v>33960607.270000003</v>
      </c>
      <c r="Q45" s="189">
        <f>+INDEX([1]DataEx!$1:$1048576,MATCH('2017'!$A45,[1]DataEx!$D:$D,0),MATCH('2017'!Q$6,[1]DataEx!$7:$7,0))</f>
        <v>33919324.859999999</v>
      </c>
      <c r="R45" s="189">
        <f>+INDEX([1]DataEx!$1:$1048576,MATCH('2017'!$A45,[1]DataEx!$D:$D,0),MATCH('2017'!R$6,[1]DataEx!$7:$7,0))</f>
        <v>33927498.649999999</v>
      </c>
      <c r="S45" s="270">
        <f t="shared" si="3"/>
        <v>401263898.76999998</v>
      </c>
      <c r="T45" s="271">
        <f t="shared" si="4"/>
        <v>9.5491277877727793E-2</v>
      </c>
    </row>
    <row r="46" spans="1:21">
      <c r="A46" s="176">
        <v>424</v>
      </c>
      <c r="B46" s="462" t="str">
        <f>+VLOOKUP($A46,[1]Master!$D$25:$G$223,4,FALSE)</f>
        <v>Ostala prava iz oblasti zdravstvene zaštite</v>
      </c>
      <c r="C46" s="463"/>
      <c r="D46" s="463"/>
      <c r="E46" s="463"/>
      <c r="F46" s="463"/>
      <c r="G46" s="189">
        <f>+INDEX([1]DataEx!$1:$1048576,MATCH('2017'!$A46,[1]DataEx!$D:$D,0),MATCH('2017'!G$6,[1]DataEx!$7:$7,0))</f>
        <v>202511.01</v>
      </c>
      <c r="H46" s="189">
        <f>+INDEX([1]DataEx!$1:$1048576,MATCH('2017'!$A46,[1]DataEx!$D:$D,0),MATCH('2017'!H$6,[1]DataEx!$7:$7,0))</f>
        <v>1122393.47</v>
      </c>
      <c r="I46" s="189">
        <f>+INDEX([1]DataEx!$1:$1048576,MATCH('2017'!$A46,[1]DataEx!$D:$D,0),MATCH('2017'!I$6,[1]DataEx!$7:$7,0))</f>
        <v>2105961.34</v>
      </c>
      <c r="J46" s="189">
        <f>+INDEX([1]DataEx!$1:$1048576,MATCH('2017'!$A46,[1]DataEx!$D:$D,0),MATCH('2017'!J$6,[1]DataEx!$7:$7,0))</f>
        <v>1278855.19</v>
      </c>
      <c r="K46" s="189">
        <f>+INDEX([1]DataEx!$1:$1048576,MATCH('2017'!$A46,[1]DataEx!$D:$D,0),MATCH('2017'!K$6,[1]DataEx!$7:$7,0))</f>
        <v>1134813.47</v>
      </c>
      <c r="L46" s="189">
        <f>+INDEX([1]DataEx!$1:$1048576,MATCH('2017'!$A46,[1]DataEx!$D:$D,0),MATCH('2017'!L$6,[1]DataEx!$7:$7,0))</f>
        <v>1335830.71</v>
      </c>
      <c r="M46" s="189">
        <f>+INDEX([1]DataEx!$1:$1048576,MATCH('2017'!$A46,[1]DataEx!$D:$D,0),MATCH('2017'!M$6,[1]DataEx!$7:$7,0))</f>
        <v>1666149.56</v>
      </c>
      <c r="N46" s="189">
        <f>+INDEX([1]DataEx!$1:$1048576,MATCH('2017'!$A46,[1]DataEx!$D:$D,0),MATCH('2017'!N$6,[1]DataEx!$7:$7,0))</f>
        <v>1463570.61</v>
      </c>
      <c r="O46" s="189">
        <f>+INDEX([1]DataEx!$1:$1048576,MATCH('2017'!$A46,[1]DataEx!$D:$D,0),MATCH('2017'!O$6,[1]DataEx!$7:$7,0))</f>
        <v>1518302.55</v>
      </c>
      <c r="P46" s="189">
        <f>+INDEX([1]DataEx!$1:$1048576,MATCH('2017'!$A46,[1]DataEx!$D:$D,0),MATCH('2017'!P$6,[1]DataEx!$7:$7,0))</f>
        <v>1424217.95</v>
      </c>
      <c r="Q46" s="189">
        <f>+INDEX([1]DataEx!$1:$1048576,MATCH('2017'!$A46,[1]DataEx!$D:$D,0),MATCH('2017'!Q$6,[1]DataEx!$7:$7,0))</f>
        <v>1512893.76</v>
      </c>
      <c r="R46" s="189">
        <f>+INDEX([1]DataEx!$1:$1048576,MATCH('2017'!$A46,[1]DataEx!$D:$D,0),MATCH('2017'!R$6,[1]DataEx!$7:$7,0))</f>
        <v>1723879.49</v>
      </c>
      <c r="S46" s="270">
        <f t="shared" si="3"/>
        <v>16489379.109999999</v>
      </c>
      <c r="T46" s="271">
        <f t="shared" si="4"/>
        <v>3.9240806049356276E-3</v>
      </c>
    </row>
    <row r="47" spans="1:21">
      <c r="A47" s="176">
        <v>425</v>
      </c>
      <c r="B47" s="462" t="str">
        <f>+VLOOKUP($A47,[1]Master!$D$25:$G$223,4,FALSE)</f>
        <v>Ostala prava iz zdravstvenog osiguranja</v>
      </c>
      <c r="C47" s="463"/>
      <c r="D47" s="463"/>
      <c r="E47" s="463"/>
      <c r="F47" s="463"/>
      <c r="G47" s="189">
        <f>+INDEX([1]DataEx!$1:$1048576,MATCH('2017'!$A47,[1]DataEx!$D:$D,0),MATCH('2017'!G$6,[1]DataEx!$7:$7,0))</f>
        <v>266542</v>
      </c>
      <c r="H47" s="189">
        <f>+INDEX([1]DataEx!$1:$1048576,MATCH('2017'!$A47,[1]DataEx!$D:$D,0),MATCH('2017'!H$6,[1]DataEx!$7:$7,0))</f>
        <v>813711.97</v>
      </c>
      <c r="I47" s="189">
        <f>+INDEX([1]DataEx!$1:$1048576,MATCH('2017'!$A47,[1]DataEx!$D:$D,0),MATCH('2017'!I$6,[1]DataEx!$7:$7,0))</f>
        <v>753027.44</v>
      </c>
      <c r="J47" s="189">
        <f>+INDEX([1]DataEx!$1:$1048576,MATCH('2017'!$A47,[1]DataEx!$D:$D,0),MATCH('2017'!J$6,[1]DataEx!$7:$7,0))</f>
        <v>524268.09</v>
      </c>
      <c r="K47" s="189">
        <f>+INDEX([1]DataEx!$1:$1048576,MATCH('2017'!$A47,[1]DataEx!$D:$D,0),MATCH('2017'!K$6,[1]DataEx!$7:$7,0))</f>
        <v>1044437.47</v>
      </c>
      <c r="L47" s="189">
        <f>+INDEX([1]DataEx!$1:$1048576,MATCH('2017'!$A47,[1]DataEx!$D:$D,0),MATCH('2017'!L$6,[1]DataEx!$7:$7,0))</f>
        <v>791930.72</v>
      </c>
      <c r="M47" s="189">
        <f>+INDEX([1]DataEx!$1:$1048576,MATCH('2017'!$A47,[1]DataEx!$D:$D,0),MATCH('2017'!M$6,[1]DataEx!$7:$7,0))</f>
        <v>567515.49</v>
      </c>
      <c r="N47" s="189">
        <f>+INDEX([1]DataEx!$1:$1048576,MATCH('2017'!$A47,[1]DataEx!$D:$D,0),MATCH('2017'!N$6,[1]DataEx!$7:$7,0))</f>
        <v>700345.86</v>
      </c>
      <c r="O47" s="189">
        <f>+INDEX([1]DataEx!$1:$1048576,MATCH('2017'!$A47,[1]DataEx!$D:$D,0),MATCH('2017'!O$6,[1]DataEx!$7:$7,0))</f>
        <v>933405.66</v>
      </c>
      <c r="P47" s="189">
        <f>+INDEX([1]DataEx!$1:$1048576,MATCH('2017'!$A47,[1]DataEx!$D:$D,0),MATCH('2017'!P$6,[1]DataEx!$7:$7,0))</f>
        <v>704680.49</v>
      </c>
      <c r="Q47" s="189">
        <f>+INDEX([1]DataEx!$1:$1048576,MATCH('2017'!$A47,[1]DataEx!$D:$D,0),MATCH('2017'!Q$6,[1]DataEx!$7:$7,0))</f>
        <v>758794.16</v>
      </c>
      <c r="R47" s="189">
        <f>+INDEX([1]DataEx!$1:$1048576,MATCH('2017'!$A47,[1]DataEx!$D:$D,0),MATCH('2017'!R$6,[1]DataEx!$7:$7,0))</f>
        <v>765627.44</v>
      </c>
      <c r="S47" s="270">
        <f t="shared" si="3"/>
        <v>8624286.790000001</v>
      </c>
      <c r="T47" s="271">
        <f t="shared" si="4"/>
        <v>2.052375428952191E-3</v>
      </c>
    </row>
    <row r="48" spans="1:21">
      <c r="A48" s="176">
        <v>43</v>
      </c>
      <c r="B48" s="460" t="str">
        <f>+VLOOKUP($A48,[1]Master!$D$25:$G$223,4,FALSE)</f>
        <v xml:space="preserve">Transferi institucijama, pojedincima, nevladinom i javnom sektoru </v>
      </c>
      <c r="C48" s="461"/>
      <c r="D48" s="461"/>
      <c r="E48" s="461"/>
      <c r="F48" s="461"/>
      <c r="G48" s="201">
        <f>+INDEX([1]DataEx!$1:$1048576,MATCH('2017'!$A48,[1]DataEx!$D:$D,0),MATCH('2017'!G$6,[1]DataEx!$7:$7,0))</f>
        <v>5367351.82</v>
      </c>
      <c r="H48" s="201">
        <f>+INDEX([1]DataEx!$1:$1048576,MATCH('2017'!$A48,[1]DataEx!$D:$D,0),MATCH('2017'!H$6,[1]DataEx!$7:$7,0))</f>
        <v>7878426.2999999998</v>
      </c>
      <c r="I48" s="201">
        <f>+INDEX([1]DataEx!$1:$1048576,MATCH('2017'!$A48,[1]DataEx!$D:$D,0),MATCH('2017'!I$6,[1]DataEx!$7:$7,0))</f>
        <v>12624632.02</v>
      </c>
      <c r="J48" s="201">
        <f>+INDEX([1]DataEx!$1:$1048576,MATCH('2017'!$A48,[1]DataEx!$D:$D,0),MATCH('2017'!J$6,[1]DataEx!$7:$7,0))</f>
        <v>15717196.880000001</v>
      </c>
      <c r="K48" s="201">
        <f>+INDEX([1]DataEx!$1:$1048576,MATCH('2017'!$A48,[1]DataEx!$D:$D,0),MATCH('2017'!K$6,[1]DataEx!$7:$7,0))</f>
        <v>10712461.529999999</v>
      </c>
      <c r="L48" s="201">
        <f>+INDEX([1]DataEx!$1:$1048576,MATCH('2017'!$A48,[1]DataEx!$D:$D,0),MATCH('2017'!L$6,[1]DataEx!$7:$7,0))</f>
        <v>13589172.92</v>
      </c>
      <c r="M48" s="201">
        <f>+INDEX([1]DataEx!$1:$1048576,MATCH('2017'!$A48,[1]DataEx!$D:$D,0),MATCH('2017'!M$6,[1]DataEx!$7:$7,0))</f>
        <v>17165199.760000002</v>
      </c>
      <c r="N48" s="201">
        <f>+INDEX([1]DataEx!$1:$1048576,MATCH('2017'!$A48,[1]DataEx!$D:$D,0),MATCH('2017'!N$6,[1]DataEx!$7:$7,0))</f>
        <v>15793377.119999999</v>
      </c>
      <c r="O48" s="201">
        <f>+INDEX([1]DataEx!$1:$1048576,MATCH('2017'!$A48,[1]DataEx!$D:$D,0),MATCH('2017'!O$6,[1]DataEx!$7:$7,0))</f>
        <v>13743974.02</v>
      </c>
      <c r="P48" s="201">
        <f>+INDEX([1]DataEx!$1:$1048576,MATCH('2017'!$A48,[1]DataEx!$D:$D,0),MATCH('2017'!P$6,[1]DataEx!$7:$7,0))</f>
        <v>13251144.24</v>
      </c>
      <c r="Q48" s="201">
        <f>+INDEX([1]DataEx!$1:$1048576,MATCH('2017'!$A48,[1]DataEx!$D:$D,0),MATCH('2017'!Q$6,[1]DataEx!$7:$7,0))</f>
        <v>11142113.050000001</v>
      </c>
      <c r="R48" s="275">
        <f>+INDEX([1]DataEx!$1:$1048576,MATCH('2017'!$A48,[1]DataEx!$D:$D,0),MATCH('2017'!R$6,[1]DataEx!$7:$7,0))</f>
        <v>29896675.100000001</v>
      </c>
      <c r="S48" s="273">
        <f t="shared" si="3"/>
        <v>166881724.75999999</v>
      </c>
      <c r="T48" s="274">
        <f t="shared" si="4"/>
        <v>3.9713887046952709E-2</v>
      </c>
    </row>
    <row r="49" spans="1:21">
      <c r="A49" s="176">
        <v>44</v>
      </c>
      <c r="B49" s="460" t="str">
        <f>+VLOOKUP($A49,[1]Master!$D$25:$G$223,4,FALSE)</f>
        <v>Kapitalni budžet</v>
      </c>
      <c r="C49" s="461"/>
      <c r="D49" s="461"/>
      <c r="E49" s="461"/>
      <c r="F49" s="461"/>
      <c r="G49" s="201">
        <f>+INDEX([1]DataEx!$1:$1048576,MATCH('2017'!$A49,[1]DataEx!$D:$D,0),MATCH('2017'!G$6,[1]DataEx!$7:$7,0))</f>
        <v>109644.44</v>
      </c>
      <c r="H49" s="201">
        <f>+INDEX([1]DataEx!$1:$1048576,MATCH('2017'!$A49,[1]DataEx!$D:$D,0),MATCH('2017'!H$6,[1]DataEx!$7:$7,0))</f>
        <v>1522597.04</v>
      </c>
      <c r="I49" s="201">
        <f>+INDEX([1]DataEx!$1:$1048576,MATCH('2017'!$A49,[1]DataEx!$D:$D,0),MATCH('2017'!I$6,[1]DataEx!$7:$7,0))</f>
        <v>8434786.5999999996</v>
      </c>
      <c r="J49" s="201">
        <f>+INDEX([1]DataEx!$1:$1048576,MATCH('2017'!$A49,[1]DataEx!$D:$D,0),MATCH('2017'!J$6,[1]DataEx!$7:$7,0))</f>
        <v>6918517.2599999998</v>
      </c>
      <c r="K49" s="201">
        <f>+INDEX([1]DataEx!$1:$1048576,MATCH('2017'!$A49,[1]DataEx!$D:$D,0),MATCH('2017'!K$6,[1]DataEx!$7:$7,0))</f>
        <v>2561374.17</v>
      </c>
      <c r="L49" s="201">
        <f>+INDEX([1]DataEx!$1:$1048576,MATCH('2017'!$A49,[1]DataEx!$D:$D,0),MATCH('2017'!L$6,[1]DataEx!$7:$7,0))</f>
        <v>25163803.16</v>
      </c>
      <c r="M49" s="201">
        <f>+INDEX([1]DataEx!$1:$1048576,MATCH('2017'!$A49,[1]DataEx!$D:$D,0),MATCH('2017'!M$6,[1]DataEx!$7:$7,0))</f>
        <v>10754440.220000001</v>
      </c>
      <c r="N49" s="201">
        <f>+INDEX([1]DataEx!$1:$1048576,MATCH('2017'!$A49,[1]DataEx!$D:$D,0),MATCH('2017'!N$6,[1]DataEx!$7:$7,0))</f>
        <v>29296079.120000001</v>
      </c>
      <c r="O49" s="201">
        <f>+INDEX([1]DataEx!$1:$1048576,MATCH('2017'!$A49,[1]DataEx!$D:$D,0),MATCH('2017'!O$6,[1]DataEx!$7:$7,0))</f>
        <v>19940301.670000002</v>
      </c>
      <c r="P49" s="201">
        <f>+INDEX([1]DataEx!$1:$1048576,MATCH('2017'!$A49,[1]DataEx!$D:$D,0),MATCH('2017'!P$6,[1]DataEx!$7:$7,0))</f>
        <v>29993285.289999999</v>
      </c>
      <c r="Q49" s="201">
        <f>+INDEX([1]DataEx!$1:$1048576,MATCH('2017'!$A49,[1]DataEx!$D:$D,0),MATCH('2017'!Q$6,[1]DataEx!$7:$7,0))</f>
        <v>37935759.630000003</v>
      </c>
      <c r="R49" s="201">
        <f>+INDEX([1]DataEx!$1:$1048576,MATCH('2017'!$A49,[1]DataEx!$D:$D,0),MATCH('2017'!R$6,[1]DataEx!$7:$7,0))</f>
        <v>82875761.950000003</v>
      </c>
      <c r="S49" s="273">
        <f t="shared" si="3"/>
        <v>255506350.55000001</v>
      </c>
      <c r="T49" s="274">
        <f t="shared" si="4"/>
        <v>6.0804443147473887E-2</v>
      </c>
    </row>
    <row r="50" spans="1:21">
      <c r="A50" s="176">
        <v>451</v>
      </c>
      <c r="B50" s="430" t="str">
        <f>+VLOOKUP($A50,[1]Master!$D$25:$G$223,4,FALSE)</f>
        <v>Pozajmice i krediti</v>
      </c>
      <c r="C50" s="431"/>
      <c r="D50" s="431"/>
      <c r="E50" s="431"/>
      <c r="F50" s="431"/>
      <c r="G50" s="189">
        <f>+INDEX([1]DataEx!$1:$1048576,MATCH('2017'!$A50,[1]DataEx!$D:$D,0),MATCH('2017'!G$6,[1]DataEx!$7:$7,0))</f>
        <v>0</v>
      </c>
      <c r="H50" s="189">
        <f>+INDEX([1]DataEx!$1:$1048576,MATCH('2017'!$A50,[1]DataEx!$D:$D,0),MATCH('2017'!H$6,[1]DataEx!$7:$7,0))</f>
        <v>285802</v>
      </c>
      <c r="I50" s="189">
        <f>+INDEX([1]DataEx!$1:$1048576,MATCH('2017'!$A50,[1]DataEx!$D:$D,0),MATCH('2017'!I$6,[1]DataEx!$7:$7,0))</f>
        <v>0</v>
      </c>
      <c r="J50" s="189">
        <f>+INDEX([1]DataEx!$1:$1048576,MATCH('2017'!$A50,[1]DataEx!$D:$D,0),MATCH('2017'!J$6,[1]DataEx!$7:$7,0))</f>
        <v>294172</v>
      </c>
      <c r="K50" s="189">
        <f>+INDEX([1]DataEx!$1:$1048576,MATCH('2017'!$A50,[1]DataEx!$D:$D,0),MATCH('2017'!K$6,[1]DataEx!$7:$7,0))</f>
        <v>40272</v>
      </c>
      <c r="L50" s="189">
        <f>+INDEX([1]DataEx!$1:$1048576,MATCH('2017'!$A50,[1]DataEx!$D:$D,0),MATCH('2017'!L$6,[1]DataEx!$7:$7,0))</f>
        <v>468970.67</v>
      </c>
      <c r="M50" s="189">
        <f>+INDEX([1]DataEx!$1:$1048576,MATCH('2017'!$A50,[1]DataEx!$D:$D,0),MATCH('2017'!M$6,[1]DataEx!$7:$7,0))</f>
        <v>0</v>
      </c>
      <c r="N50" s="189">
        <f>+INDEX([1]DataEx!$1:$1048576,MATCH('2017'!$A50,[1]DataEx!$D:$D,0),MATCH('2017'!N$6,[1]DataEx!$7:$7,0))</f>
        <v>40000</v>
      </c>
      <c r="O50" s="189">
        <f>+INDEX([1]DataEx!$1:$1048576,MATCH('2017'!$A50,[1]DataEx!$D:$D,0),MATCH('2017'!O$6,[1]DataEx!$7:$7,0))</f>
        <v>15000</v>
      </c>
      <c r="P50" s="189">
        <f>+INDEX([1]DataEx!$1:$1048576,MATCH('2017'!$A50,[1]DataEx!$D:$D,0),MATCH('2017'!P$6,[1]DataEx!$7:$7,0))</f>
        <v>691995.33</v>
      </c>
      <c r="Q50" s="189">
        <f>+INDEX([1]DataEx!$1:$1048576,MATCH('2017'!$A50,[1]DataEx!$D:$D,0),MATCH('2017'!Q$6,[1]DataEx!$7:$7,0))</f>
        <v>70920.759999999995</v>
      </c>
      <c r="R50" s="189">
        <f>+INDEX([1]DataEx!$1:$1048576,MATCH('2017'!$A50,[1]DataEx!$D:$D,0),MATCH('2017'!R$6,[1]DataEx!$7:$7,0))</f>
        <v>2950278</v>
      </c>
      <c r="S50" s="270">
        <f t="shared" si="3"/>
        <v>4857410.76</v>
      </c>
      <c r="T50" s="271">
        <f t="shared" si="4"/>
        <v>1.1559483972299564E-3</v>
      </c>
    </row>
    <row r="51" spans="1:21">
      <c r="A51" s="176">
        <v>47</v>
      </c>
      <c r="B51" s="430" t="str">
        <f>+VLOOKUP($A51,[1]Master!$D$25:$G$223,4,FALSE)</f>
        <v>Rezerve</v>
      </c>
      <c r="C51" s="431"/>
      <c r="D51" s="431"/>
      <c r="E51" s="431"/>
      <c r="F51" s="431"/>
      <c r="G51" s="189">
        <f>+INDEX([1]DataEx!$1:$1048576,MATCH('2017'!$A51,[1]DataEx!$D:$D,0),MATCH('2017'!G$6,[1]DataEx!$7:$7,0))</f>
        <v>5000</v>
      </c>
      <c r="H51" s="189">
        <f>+INDEX([1]DataEx!$1:$1048576,MATCH('2017'!$A51,[1]DataEx!$D:$D,0),MATCH('2017'!H$6,[1]DataEx!$7:$7,0))</f>
        <v>25400</v>
      </c>
      <c r="I51" s="189">
        <f>+INDEX([1]DataEx!$1:$1048576,MATCH('2017'!$A51,[1]DataEx!$D:$D,0),MATCH('2017'!I$6,[1]DataEx!$7:$7,0))</f>
        <v>493700</v>
      </c>
      <c r="J51" s="189">
        <f>+INDEX([1]DataEx!$1:$1048576,MATCH('2017'!$A51,[1]DataEx!$D:$D,0),MATCH('2017'!J$6,[1]DataEx!$7:$7,0))</f>
        <v>285897.84000000003</v>
      </c>
      <c r="K51" s="189">
        <f>+INDEX([1]DataEx!$1:$1048576,MATCH('2017'!$A51,[1]DataEx!$D:$D,0),MATCH('2017'!K$6,[1]DataEx!$7:$7,0))</f>
        <v>4315705.9400000004</v>
      </c>
      <c r="L51" s="189">
        <f>+INDEX([1]DataEx!$1:$1048576,MATCH('2017'!$A51,[1]DataEx!$D:$D,0),MATCH('2017'!L$6,[1]DataEx!$7:$7,0))</f>
        <v>1297104.97</v>
      </c>
      <c r="M51" s="189">
        <f>+INDEX([1]DataEx!$1:$1048576,MATCH('2017'!$A51,[1]DataEx!$D:$D,0),MATCH('2017'!M$6,[1]DataEx!$7:$7,0))</f>
        <v>826758.17</v>
      </c>
      <c r="N51" s="189">
        <f>+INDEX([1]DataEx!$1:$1048576,MATCH('2017'!$A51,[1]DataEx!$D:$D,0),MATCH('2017'!N$6,[1]DataEx!$7:$7,0))</f>
        <v>1509270</v>
      </c>
      <c r="O51" s="189">
        <f>+INDEX([1]DataEx!$1:$1048576,MATCH('2017'!$A51,[1]DataEx!$D:$D,0),MATCH('2017'!O$6,[1]DataEx!$7:$7,0))</f>
        <v>1178123.47</v>
      </c>
      <c r="P51" s="189">
        <f>+INDEX([1]DataEx!$1:$1048576,MATCH('2017'!$A51,[1]DataEx!$D:$D,0),MATCH('2017'!P$6,[1]DataEx!$7:$7,0))</f>
        <v>4740919.33</v>
      </c>
      <c r="Q51" s="189">
        <f>+INDEX([1]DataEx!$1:$1048576,MATCH('2017'!$A51,[1]DataEx!$D:$D,0),MATCH('2017'!Q$6,[1]DataEx!$7:$7,0))</f>
        <v>1360299.94</v>
      </c>
      <c r="R51" s="189">
        <f>+INDEX([1]DataEx!$1:$1048576,MATCH('2017'!$A51,[1]DataEx!$D:$D,0),MATCH('2017'!R$6,[1]DataEx!$7:$7,0))</f>
        <v>3645650.27</v>
      </c>
      <c r="S51" s="270">
        <f t="shared" si="3"/>
        <v>19683829.93</v>
      </c>
      <c r="T51" s="271">
        <f t="shared" si="4"/>
        <v>4.6842840317936271E-3</v>
      </c>
    </row>
    <row r="52" spans="1:21" ht="13.5" thickBot="1">
      <c r="A52" s="176">
        <v>462</v>
      </c>
      <c r="B52" s="448" t="str">
        <f>+VLOOKUP($A52,[1]Master!$D$25:$G$223,4,FALSE)</f>
        <v>Otplata garancija</v>
      </c>
      <c r="C52" s="449"/>
      <c r="D52" s="449"/>
      <c r="E52" s="449"/>
      <c r="F52" s="449"/>
      <c r="G52" s="225">
        <f>+INDEX([1]DataEx!$1:$1048576,MATCH('2017'!$A52,[1]DataEx!$D:$D,0),MATCH('2017'!G$6,[1]DataEx!$7:$7,0))</f>
        <v>0</v>
      </c>
      <c r="H52" s="225">
        <f>+INDEX([1]DataEx!$1:$1048576,MATCH('2017'!$A52,[1]DataEx!$D:$D,0),MATCH('2017'!H$6,[1]DataEx!$7:$7,0))</f>
        <v>0</v>
      </c>
      <c r="I52" s="225">
        <f>+INDEX([1]DataEx!$1:$1048576,MATCH('2017'!$A52,[1]DataEx!$D:$D,0),MATCH('2017'!I$6,[1]DataEx!$7:$7,0))</f>
        <v>0</v>
      </c>
      <c r="J52" s="225">
        <f>+INDEX([1]DataEx!$1:$1048576,MATCH('2017'!$A52,[1]DataEx!$D:$D,0),MATCH('2017'!J$6,[1]DataEx!$7:$7,0))</f>
        <v>0</v>
      </c>
      <c r="K52" s="225">
        <f>+INDEX([1]DataEx!$1:$1048576,MATCH('2017'!$A52,[1]DataEx!$D:$D,0),MATCH('2017'!K$6,[1]DataEx!$7:$7,0))</f>
        <v>0</v>
      </c>
      <c r="L52" s="225">
        <f>+INDEX([1]DataEx!$1:$1048576,MATCH('2017'!$A52,[1]DataEx!$D:$D,0),MATCH('2017'!L$6,[1]DataEx!$7:$7,0))</f>
        <v>0</v>
      </c>
      <c r="M52" s="225">
        <f>+INDEX([1]DataEx!$1:$1048576,MATCH('2017'!$A52,[1]DataEx!$D:$D,0),MATCH('2017'!M$6,[1]DataEx!$7:$7,0))</f>
        <v>0</v>
      </c>
      <c r="N52" s="225">
        <f>+INDEX([1]DataEx!$1:$1048576,MATCH('2017'!$A52,[1]DataEx!$D:$D,0),MATCH('2017'!N$6,[1]DataEx!$7:$7,0))</f>
        <v>0</v>
      </c>
      <c r="O52" s="225">
        <f>+INDEX([1]DataEx!$1:$1048576,MATCH('2017'!$A52,[1]DataEx!$D:$D,0),MATCH('2017'!O$6,[1]DataEx!$7:$7,0))</f>
        <v>0</v>
      </c>
      <c r="P52" s="225">
        <f>+INDEX([1]DataEx!$1:$1048576,MATCH('2017'!$A52,[1]DataEx!$D:$D,0),MATCH('2017'!P$6,[1]DataEx!$7:$7,0))</f>
        <v>0</v>
      </c>
      <c r="Q52" s="225">
        <f>+INDEX([1]DataEx!$1:$1048576,MATCH('2017'!$A52,[1]DataEx!$D:$D,0),MATCH('2017'!Q$6,[1]DataEx!$7:$7,0))</f>
        <v>0</v>
      </c>
      <c r="R52" s="225">
        <f>+INDEX([1]DataEx!$1:$1048576,MATCH('2017'!$A52,[1]DataEx!$D:$D,0),MATCH('2017'!R$6,[1]DataEx!$7:$7,0))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1" ht="13.5" thickBot="1">
      <c r="A53" s="170">
        <v>4630</v>
      </c>
      <c r="B53" s="448" t="str">
        <f>+VLOOKUP($A53,[1]Master!$D$25:$G$223,4,TRUE)</f>
        <v>Otplata obaveza iz prethodnih godina</v>
      </c>
      <c r="C53" s="449"/>
      <c r="D53" s="449"/>
      <c r="E53" s="449"/>
      <c r="F53" s="449"/>
      <c r="G53" s="225">
        <f>+INDEX([1]DataEx!$1:$1048576,MATCH('2017'!$A53,[1]DataEx!$D:$D,0),MATCH('2017'!G$6,[1]DataEx!$7:$7,0))</f>
        <v>2184051.7200000002</v>
      </c>
      <c r="H53" s="225">
        <f>+INDEX([1]DataEx!$1:$1048576,MATCH('2017'!$A53,[1]DataEx!$D:$D,0),MATCH('2017'!H$6,[1]DataEx!$7:$7,0))</f>
        <v>1764900.98</v>
      </c>
      <c r="I53" s="225">
        <f>+INDEX([1]DataEx!$1:$1048576,MATCH('2017'!$A53,[1]DataEx!$D:$D,0),MATCH('2017'!I$6,[1]DataEx!$7:$7,0))</f>
        <v>2883254.52</v>
      </c>
      <c r="J53" s="225">
        <f>+INDEX([1]DataEx!$1:$1048576,MATCH('2017'!$A53,[1]DataEx!$D:$D,0),MATCH('2017'!J$6,[1]DataEx!$7:$7,0))</f>
        <v>1767565.23</v>
      </c>
      <c r="K53" s="225">
        <f>+INDEX([1]DataEx!$1:$1048576,MATCH('2017'!$A53,[1]DataEx!$D:$D,0),MATCH('2017'!K$6,[1]DataEx!$7:$7,0))</f>
        <v>1819114.92</v>
      </c>
      <c r="L53" s="225">
        <f>+INDEX([1]DataEx!$1:$1048576,MATCH('2017'!$A53,[1]DataEx!$D:$D,0),MATCH('2017'!L$6,[1]DataEx!$7:$7,0))</f>
        <v>3273831.52</v>
      </c>
      <c r="M53" s="225">
        <f>+INDEX([1]DataEx!$1:$1048576,MATCH('2017'!$A53,[1]DataEx!$D:$D,0),MATCH('2017'!M$6,[1]DataEx!$7:$7,0))</f>
        <v>12593149</v>
      </c>
      <c r="N53" s="225">
        <f>+INDEX([1]DataEx!$1:$1048576,MATCH('2017'!$A53,[1]DataEx!$D:$D,0),MATCH('2017'!N$6,[1]DataEx!$7:$7,0))</f>
        <v>3919363.28</v>
      </c>
      <c r="O53" s="225">
        <f>+INDEX([1]DataEx!$1:$1048576,MATCH('2017'!$A53,[1]DataEx!$D:$D,0),MATCH('2017'!O$6,[1]DataEx!$7:$7,0))</f>
        <v>2388146.7200000002</v>
      </c>
      <c r="P53" s="225">
        <f>+INDEX([1]DataEx!$1:$1048576,MATCH('2017'!$A53,[1]DataEx!$D:$D,0),MATCH('2017'!P$6,[1]DataEx!$7:$7,0))</f>
        <v>2862908.84</v>
      </c>
      <c r="Q53" s="225">
        <f>+INDEX([1]DataEx!$1:$1048576,MATCH('2017'!$A53,[1]DataEx!$D:$D,0),MATCH('2017'!Q$6,[1]DataEx!$7:$7,0))</f>
        <v>2620351.65</v>
      </c>
      <c r="R53" s="225">
        <f>+INDEX([1]DataEx!$1:$1048576,MATCH('2017'!$A53,[1]DataEx!$D:$D,0),MATCH('2017'!R$6,[1]DataEx!$7:$7,0))</f>
        <v>1884186.27</v>
      </c>
      <c r="S53" s="284">
        <f>+SUM(G53:R53)</f>
        <v>39960824.650000006</v>
      </c>
      <c r="T53" s="285">
        <f>+S53/$T$7</f>
        <v>9.5097271959258475E-3</v>
      </c>
    </row>
    <row r="54" spans="1:21" ht="13.5" thickBot="1">
      <c r="A54" s="71">
        <v>1005</v>
      </c>
      <c r="B54" s="482" t="str">
        <f>+VLOOKUP($A54,[1]Master!$D$25:$G$225,4,FALSE)</f>
        <v>Neto povećanje obaveza</v>
      </c>
      <c r="C54" s="483"/>
      <c r="D54" s="483"/>
      <c r="E54" s="483"/>
      <c r="F54" s="483"/>
      <c r="G54" s="99">
        <f>+INDEX([1]DataEx!$1:$1048576,MATCH('2017'!$A54,[1]DataEx!$D:$D,0),MATCH('2017'!G$6,[1]DataEx!$7:$7,0))</f>
        <v>0</v>
      </c>
      <c r="H54" s="99">
        <f>+INDEX([1]DataEx!$1:$1048576,MATCH('2017'!$A54,[1]DataEx!$D:$D,0),MATCH('2017'!H$6,[1]DataEx!$7:$7,0))</f>
        <v>0</v>
      </c>
      <c r="I54" s="99">
        <f>+INDEX([1]DataEx!$1:$1048576,MATCH('2017'!$A54,[1]DataEx!$D:$D,0),MATCH('2017'!I$6,[1]DataEx!$7:$7,0))</f>
        <v>0</v>
      </c>
      <c r="J54" s="99">
        <f>+INDEX([1]DataEx!$1:$1048576,MATCH('2017'!$A54,[1]DataEx!$D:$D,0),MATCH('2017'!J$6,[1]DataEx!$7:$7,0))</f>
        <v>0</v>
      </c>
      <c r="K54" s="99">
        <f>+INDEX([1]DataEx!$1:$1048576,MATCH('2017'!$A54,[1]DataEx!$D:$D,0),MATCH('2017'!K$6,[1]DataEx!$7:$7,0))</f>
        <v>0</v>
      </c>
      <c r="L54" s="99">
        <f>+INDEX([1]DataEx!$1:$1048576,MATCH('2017'!$A54,[1]DataEx!$D:$D,0),MATCH('2017'!L$6,[1]DataEx!$7:$7,0))</f>
        <v>0</v>
      </c>
      <c r="M54" s="99">
        <f>+INDEX([1]DataEx!$1:$1048576,MATCH('2017'!$A54,[1]DataEx!$D:$D,0),MATCH('2017'!M$6,[1]DataEx!$7:$7,0))</f>
        <v>0</v>
      </c>
      <c r="N54" s="99">
        <f>+INDEX([1]DataEx!$1:$1048576,MATCH('2017'!$A54,[1]DataEx!$D:$D,0),MATCH('2017'!N$6,[1]DataEx!$7:$7,0))</f>
        <v>0</v>
      </c>
      <c r="O54" s="99">
        <f>+INDEX([1]DataEx!$1:$1048576,MATCH('2017'!$A54,[1]DataEx!$D:$D,0),MATCH('2017'!O$6,[1]DataEx!$7:$7,0))</f>
        <v>0</v>
      </c>
      <c r="P54" s="99">
        <f>+INDEX([1]DataEx!$1:$1048576,MATCH('2017'!$A54,[1]DataEx!$D:$D,0),MATCH('2017'!P$6,[1]DataEx!$7:$7,0))</f>
        <v>0</v>
      </c>
      <c r="Q54" s="99">
        <f>+INDEX([1]DataEx!$1:$1048576,MATCH('2017'!$A54,[1]DataEx!$D:$D,0),MATCH('2017'!Q$6,[1]DataEx!$7:$7,0))</f>
        <v>0</v>
      </c>
      <c r="R54" s="99">
        <f>+INDEX([1]DataEx!$1:$1048576,MATCH('2017'!$A54,[1]DataEx!$D:$D,0),MATCH('2017'!R$6,[1]DataEx!$7:$7,0))</f>
        <v>0</v>
      </c>
      <c r="S54" s="136">
        <f>+SUM(G54:R54)</f>
        <v>0</v>
      </c>
      <c r="T54" s="137">
        <f>+S54/$T$7</f>
        <v>0</v>
      </c>
    </row>
    <row r="55" spans="1:21" ht="13.5" thickBot="1">
      <c r="A55" s="170">
        <v>1000</v>
      </c>
      <c r="B55" s="454" t="str">
        <f>+VLOOKUP($A55,[1]Master!$D$25:$G$223,4,FALSE)</f>
        <v>Suficit / deficit</v>
      </c>
      <c r="C55" s="455"/>
      <c r="D55" s="455"/>
      <c r="E55" s="455"/>
      <c r="F55" s="455"/>
      <c r="G55" s="177">
        <f t="shared" ref="G55:R55" si="9">+G10-G29</f>
        <v>-21529911.37999998</v>
      </c>
      <c r="H55" s="177">
        <f t="shared" si="9"/>
        <v>-17782213.969999969</v>
      </c>
      <c r="I55" s="177">
        <f t="shared" si="9"/>
        <v>-31232224.25</v>
      </c>
      <c r="J55" s="177">
        <f t="shared" si="9"/>
        <v>-16288779.5</v>
      </c>
      <c r="K55" s="177">
        <f t="shared" si="9"/>
        <v>-4216304.130000025</v>
      </c>
      <c r="L55" s="177">
        <f t="shared" si="9"/>
        <v>-14086747.659999996</v>
      </c>
      <c r="M55" s="177">
        <f t="shared" si="9"/>
        <v>191515.55999997258</v>
      </c>
      <c r="N55" s="177">
        <f t="shared" si="9"/>
        <v>1052679.2199999988</v>
      </c>
      <c r="O55" s="177">
        <f t="shared" si="9"/>
        <v>1177428.6900000274</v>
      </c>
      <c r="P55" s="177">
        <f t="shared" si="9"/>
        <v>-17909849.660000026</v>
      </c>
      <c r="Q55" s="177">
        <f t="shared" si="9"/>
        <v>-31817357.449999988</v>
      </c>
      <c r="R55" s="177">
        <f t="shared" si="9"/>
        <v>-85189145.039999962</v>
      </c>
      <c r="S55" s="286">
        <f t="shared" si="3"/>
        <v>-237630909.56999993</v>
      </c>
      <c r="T55" s="287">
        <f t="shared" si="4"/>
        <v>-5.6550512736488881E-2</v>
      </c>
    </row>
    <row r="56" spans="1:21" ht="13.5" thickBot="1">
      <c r="A56" s="170">
        <v>1001</v>
      </c>
      <c r="B56" s="456" t="str">
        <f>+VLOOKUP($A56,[1]Master!$D$25:$G$223,4,FALSE)</f>
        <v>Primarni bilans</v>
      </c>
      <c r="C56" s="457"/>
      <c r="D56" s="457"/>
      <c r="E56" s="457"/>
      <c r="F56" s="457"/>
      <c r="G56" s="231">
        <f>+G55+G37</f>
        <v>-18300190.479999982</v>
      </c>
      <c r="H56" s="231">
        <f t="shared" ref="H56:R56" si="10">+H55+H37</f>
        <v>-16676565.559999969</v>
      </c>
      <c r="I56" s="231">
        <f t="shared" si="10"/>
        <v>8118445.9099999964</v>
      </c>
      <c r="J56" s="231">
        <f t="shared" si="10"/>
        <v>2070888.3599999994</v>
      </c>
      <c r="K56" s="231">
        <f t="shared" si="10"/>
        <v>12131176.939999975</v>
      </c>
      <c r="L56" s="231">
        <f t="shared" si="10"/>
        <v>-11566839.899999997</v>
      </c>
      <c r="M56" s="231">
        <f t="shared" si="10"/>
        <v>6761734.6399999727</v>
      </c>
      <c r="N56" s="231">
        <f t="shared" si="10"/>
        <v>2306897.2599999988</v>
      </c>
      <c r="O56" s="231">
        <f t="shared" si="10"/>
        <v>3194123.8400000273</v>
      </c>
      <c r="P56" s="231">
        <f t="shared" si="10"/>
        <v>-16170708.670000026</v>
      </c>
      <c r="Q56" s="231">
        <f t="shared" si="10"/>
        <v>-27898730.61999999</v>
      </c>
      <c r="R56" s="231">
        <f t="shared" si="10"/>
        <v>-82895762.709999964</v>
      </c>
      <c r="S56" s="286">
        <f t="shared" si="3"/>
        <v>-138925530.98999995</v>
      </c>
      <c r="T56" s="287">
        <f t="shared" si="4"/>
        <v>-3.3060976890126353E-2</v>
      </c>
    </row>
    <row r="57" spans="1:21">
      <c r="A57" s="170">
        <v>46</v>
      </c>
      <c r="B57" s="458" t="str">
        <f>+VLOOKUP($A57,[1]Master!$D$25:$G$223,4,FALSE)</f>
        <v>Otplata dugova</v>
      </c>
      <c r="C57" s="459"/>
      <c r="D57" s="459"/>
      <c r="E57" s="459"/>
      <c r="F57" s="459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68410518.010000005</v>
      </c>
      <c r="O57" s="219">
        <f t="shared" si="11"/>
        <v>13074495.76</v>
      </c>
      <c r="P57" s="219">
        <f t="shared" si="11"/>
        <v>7199515.9700000007</v>
      </c>
      <c r="Q57" s="219">
        <f t="shared" si="11"/>
        <v>7022219.0999999996</v>
      </c>
      <c r="R57" s="219">
        <f t="shared" si="11"/>
        <v>28772200.979999997</v>
      </c>
      <c r="S57" s="288">
        <f t="shared" si="3"/>
        <v>358600568.85000002</v>
      </c>
      <c r="T57" s="289">
        <f t="shared" si="4"/>
        <v>8.5338418612122519E-2</v>
      </c>
    </row>
    <row r="58" spans="1:21">
      <c r="A58" s="170">
        <v>4611</v>
      </c>
      <c r="B58" s="446" t="str">
        <f>+VLOOKUP($A58,[1]Master!$D$25:$G$223,4,FALSE)</f>
        <v>Otplata hartija od vrijednosti i kredita rezidentima</v>
      </c>
      <c r="C58" s="447"/>
      <c r="D58" s="447"/>
      <c r="E58" s="447"/>
      <c r="F58" s="447"/>
      <c r="G58" s="237">
        <f>+INDEX([1]DataEx!$1:$1048576,MATCH('2017'!$A58,[1]DataEx!$D:$D,0),MATCH('2017'!G$6,[1]DataEx!$7:$7,0))</f>
        <v>16509330.02</v>
      </c>
      <c r="H58" s="237">
        <f>+INDEX([1]DataEx!$1:$1048576,MATCH('2017'!$A58,[1]DataEx!$D:$D,0),MATCH('2017'!H$6,[1]DataEx!$7:$7,0))</f>
        <v>40459986.270000003</v>
      </c>
      <c r="I58" s="237">
        <f>+INDEX([1]DataEx!$1:$1048576,MATCH('2017'!$A58,[1]DataEx!$D:$D,0),MATCH('2017'!I$6,[1]DataEx!$7:$7,0))</f>
        <v>28547623.149999999</v>
      </c>
      <c r="J58" s="237">
        <f>+INDEX([1]DataEx!$1:$1048576,MATCH('2017'!$A58,[1]DataEx!$D:$D,0),MATCH('2017'!J$6,[1]DataEx!$7:$7,0))</f>
        <v>111178.77</v>
      </c>
      <c r="K58" s="237">
        <f>+INDEX([1]DataEx!$1:$1048576,MATCH('2017'!$A58,[1]DataEx!$D:$D,0),MATCH('2017'!K$6,[1]DataEx!$7:$7,0))</f>
        <v>861846.67</v>
      </c>
      <c r="L58" s="237">
        <f>+INDEX([1]DataEx!$1:$1048576,MATCH('2017'!$A58,[1]DataEx!$D:$D,0),MATCH('2017'!L$6,[1]DataEx!$7:$7,0))</f>
        <v>18678429.690000001</v>
      </c>
      <c r="M58" s="237">
        <f>+INDEX([1]DataEx!$1:$1048576,MATCH('2017'!$A58,[1]DataEx!$D:$D,0),MATCH('2017'!M$6,[1]DataEx!$7:$7,0))</f>
        <v>25930516.890000001</v>
      </c>
      <c r="N58" s="237">
        <f>+INDEX([1]DataEx!$1:$1048576,MATCH('2017'!$A58,[1]DataEx!$D:$D,0),MATCH('2017'!N$6,[1]DataEx!$7:$7,0))</f>
        <v>65870871.859999999</v>
      </c>
      <c r="O58" s="237">
        <f>+INDEX([1]DataEx!$1:$1048576,MATCH('2017'!$A58,[1]DataEx!$D:$D,0),MATCH('2017'!O$6,[1]DataEx!$7:$7,0))</f>
        <v>8684013.8599999994</v>
      </c>
      <c r="P58" s="237">
        <f>+INDEX([1]DataEx!$1:$1048576,MATCH('2017'!$A58,[1]DataEx!$D:$D,0),MATCH('2017'!P$6,[1]DataEx!$7:$7,0))</f>
        <v>2314998.5699999998</v>
      </c>
      <c r="Q58" s="237">
        <f>+INDEX([1]DataEx!$1:$1048576,MATCH('2017'!$A58,[1]DataEx!$D:$D,0),MATCH('2017'!Q$6,[1]DataEx!$7:$7,0))</f>
        <v>865501.84</v>
      </c>
      <c r="R58" s="237">
        <f>+INDEX([1]DataEx!$1:$1048576,MATCH('2017'!$A58,[1]DataEx!$D:$D,0),MATCH('2017'!R$6,[1]DataEx!$7:$7,0))</f>
        <v>17178358.239999998</v>
      </c>
      <c r="S58" s="290">
        <f t="shared" si="3"/>
        <v>226012655.83000001</v>
      </c>
      <c r="T58" s="291">
        <f t="shared" si="4"/>
        <v>5.3785644280240838E-2</v>
      </c>
    </row>
    <row r="59" spans="1:21" ht="13.5" thickBot="1">
      <c r="A59" s="170">
        <v>4612</v>
      </c>
      <c r="B59" s="430" t="str">
        <f>+VLOOKUP($A59,[1]Master!$D$25:$G$223,4,FALSE)</f>
        <v>Otplata hartija od vrijednosti i kredita nerezidentima</v>
      </c>
      <c r="C59" s="431"/>
      <c r="D59" s="431"/>
      <c r="E59" s="431"/>
      <c r="F59" s="431"/>
      <c r="G59" s="237">
        <f>+INDEX([1]DataEx!$1:$1048576,MATCH('2017'!$A59,[1]DataEx!$D:$D,0),MATCH('2017'!G$6,[1]DataEx!$7:$7,0))</f>
        <v>1802308.17</v>
      </c>
      <c r="H59" s="237">
        <f>+INDEX([1]DataEx!$1:$1048576,MATCH('2017'!$A59,[1]DataEx!$D:$D,0),MATCH('2017'!H$6,[1]DataEx!$7:$7,0))</f>
        <v>1892608.13</v>
      </c>
      <c r="I59" s="237">
        <f>+INDEX([1]DataEx!$1:$1048576,MATCH('2017'!$A59,[1]DataEx!$D:$D,0),MATCH('2017'!I$6,[1]DataEx!$7:$7,0))</f>
        <v>7944436.3899999997</v>
      </c>
      <c r="J59" s="237">
        <f>+INDEX([1]DataEx!$1:$1048576,MATCH('2017'!$A59,[1]DataEx!$D:$D,0),MATCH('2017'!J$6,[1]DataEx!$7:$7,0))</f>
        <v>65321070.240000002</v>
      </c>
      <c r="K59" s="237">
        <f>+INDEX([1]DataEx!$1:$1048576,MATCH('2017'!$A59,[1]DataEx!$D:$D,0),MATCH('2017'!K$6,[1]DataEx!$7:$7,0))</f>
        <v>5208332.1500000004</v>
      </c>
      <c r="L59" s="237">
        <f>+INDEX([1]DataEx!$1:$1048576,MATCH('2017'!$A59,[1]DataEx!$D:$D,0),MATCH('2017'!L$6,[1]DataEx!$7:$7,0))</f>
        <v>11220533.199999999</v>
      </c>
      <c r="M59" s="237">
        <f>+INDEX([1]DataEx!$1:$1048576,MATCH('2017'!$A59,[1]DataEx!$D:$D,0),MATCH('2017'!M$6,[1]DataEx!$7:$7,0))</f>
        <v>9633419.2899999991</v>
      </c>
      <c r="N59" s="237">
        <f>+INDEX([1]DataEx!$1:$1048576,MATCH('2017'!$A59,[1]DataEx!$D:$D,0),MATCH('2017'!N$6,[1]DataEx!$7:$7,0))</f>
        <v>2539646.15</v>
      </c>
      <c r="O59" s="237">
        <f>+INDEX([1]DataEx!$1:$1048576,MATCH('2017'!$A59,[1]DataEx!$D:$D,0),MATCH('2017'!O$6,[1]DataEx!$7:$7,0))</f>
        <v>4390481.9000000004</v>
      </c>
      <c r="P59" s="237">
        <f>+INDEX([1]DataEx!$1:$1048576,MATCH('2017'!$A59,[1]DataEx!$D:$D,0),MATCH('2017'!P$6,[1]DataEx!$7:$7,0))</f>
        <v>4884517.4000000004</v>
      </c>
      <c r="Q59" s="237">
        <f>+INDEX([1]DataEx!$1:$1048576,MATCH('2017'!$A59,[1]DataEx!$D:$D,0),MATCH('2017'!Q$6,[1]DataEx!$7:$7,0))</f>
        <v>6156717.2599999998</v>
      </c>
      <c r="R59" s="237">
        <f>+INDEX([1]DataEx!$1:$1048576,MATCH('2017'!$A59,[1]DataEx!$D:$D,0),MATCH('2017'!R$6,[1]DataEx!$7:$7,0))</f>
        <v>11593842.74</v>
      </c>
      <c r="S59" s="270">
        <f t="shared" si="3"/>
        <v>132587913.02000004</v>
      </c>
      <c r="T59" s="291">
        <f t="shared" si="4"/>
        <v>3.1552774331881688E-2</v>
      </c>
    </row>
    <row r="60" spans="1:21" ht="13.5" thickBot="1">
      <c r="A60" s="170">
        <v>1002</v>
      </c>
      <c r="B60" s="450" t="str">
        <f>+VLOOKUP($A60,[1]Master!$D$25:$G$223,4,FALSE)</f>
        <v>Nedostajuća sredstva</v>
      </c>
      <c r="C60" s="451"/>
      <c r="D60" s="451"/>
      <c r="E60" s="451"/>
      <c r="F60" s="451"/>
      <c r="G60" s="243">
        <f t="shared" ref="G60:R60" si="12">+G55-G57</f>
        <v>-39841549.569999978</v>
      </c>
      <c r="H60" s="243">
        <f t="shared" si="12"/>
        <v>-60134808.369999975</v>
      </c>
      <c r="I60" s="243">
        <f t="shared" si="12"/>
        <v>-67724283.789999992</v>
      </c>
      <c r="J60" s="243">
        <f t="shared" si="12"/>
        <v>-81721028.510000005</v>
      </c>
      <c r="K60" s="243">
        <f t="shared" si="12"/>
        <v>-10286482.950000025</v>
      </c>
      <c r="L60" s="243">
        <f t="shared" si="12"/>
        <v>-43985710.549999997</v>
      </c>
      <c r="M60" s="243">
        <f t="shared" si="12"/>
        <v>-35372420.620000027</v>
      </c>
      <c r="N60" s="243">
        <f t="shared" si="12"/>
        <v>-67357838.790000007</v>
      </c>
      <c r="O60" s="243">
        <f t="shared" si="12"/>
        <v>-11897067.069999972</v>
      </c>
      <c r="P60" s="243">
        <f t="shared" si="12"/>
        <v>-25109365.630000025</v>
      </c>
      <c r="Q60" s="243">
        <f t="shared" si="12"/>
        <v>-38839576.54999999</v>
      </c>
      <c r="R60" s="243">
        <f t="shared" si="12"/>
        <v>-113961346.01999995</v>
      </c>
      <c r="S60" s="292">
        <f t="shared" si="3"/>
        <v>-596231478.41999996</v>
      </c>
      <c r="T60" s="293">
        <f t="shared" si="4"/>
        <v>-0.14188893134861139</v>
      </c>
    </row>
    <row r="61" spans="1:21" ht="13.5" thickBot="1">
      <c r="A61" s="170">
        <v>1003</v>
      </c>
      <c r="B61" s="452" t="str">
        <f>+VLOOKUP($A61,[1]Master!$D$25:$G$223,4,FALSE)</f>
        <v>Finansiranje</v>
      </c>
      <c r="C61" s="453"/>
      <c r="D61" s="453"/>
      <c r="E61" s="453"/>
      <c r="F61" s="453"/>
      <c r="G61" s="177">
        <f>+SUM(G62:G65)</f>
        <v>39841549.569999978</v>
      </c>
      <c r="H61" s="177">
        <f t="shared" ref="H61:R61" si="13">+SUM(H62:H65)</f>
        <v>60134808.369999975</v>
      </c>
      <c r="I61" s="177">
        <f t="shared" si="13"/>
        <v>67724283.789999992</v>
      </c>
      <c r="J61" s="177">
        <f t="shared" si="13"/>
        <v>81721028.510000005</v>
      </c>
      <c r="K61" s="177">
        <f t="shared" si="13"/>
        <v>10286482.950000025</v>
      </c>
      <c r="L61" s="177">
        <f t="shared" si="13"/>
        <v>43985710.549999997</v>
      </c>
      <c r="M61" s="177">
        <f t="shared" si="13"/>
        <v>35372420.620000027</v>
      </c>
      <c r="N61" s="177">
        <f t="shared" si="13"/>
        <v>67357838.790000007</v>
      </c>
      <c r="O61" s="177">
        <f t="shared" si="13"/>
        <v>11897067.06999997</v>
      </c>
      <c r="P61" s="177">
        <f t="shared" si="13"/>
        <v>25109365.630000025</v>
      </c>
      <c r="Q61" s="177">
        <f t="shared" si="13"/>
        <v>38839576.54999999</v>
      </c>
      <c r="R61" s="177">
        <f t="shared" si="13"/>
        <v>113961346.01999995</v>
      </c>
      <c r="S61" s="294">
        <f t="shared" si="3"/>
        <v>596231478.41999996</v>
      </c>
      <c r="T61" s="295">
        <f t="shared" si="4"/>
        <v>0.14188893134861139</v>
      </c>
    </row>
    <row r="62" spans="1:21">
      <c r="A62" s="170">
        <v>7511</v>
      </c>
      <c r="B62" s="446" t="str">
        <f>+VLOOKUP($A62,[1]Master!$D$25:$G$223,4,FALSE)</f>
        <v>Pozajmice i krediti od domaćih izvora</v>
      </c>
      <c r="C62" s="447"/>
      <c r="D62" s="447"/>
      <c r="E62" s="447"/>
      <c r="F62" s="447"/>
      <c r="G62" s="237">
        <f>+INDEX([1]DataEx!$1:$1048576,MATCH('2017'!$A62,[1]DataEx!$D:$D,0),MATCH('2017'!G$6,[1]DataEx!$7:$7,0))</f>
        <v>16700681.109999999</v>
      </c>
      <c r="H62" s="237">
        <f>+INDEX([1]DataEx!$1:$1048576,MATCH('2017'!$A62,[1]DataEx!$D:$D,0),MATCH('2017'!H$6,[1]DataEx!$7:$7,0))</f>
        <v>55339318.890000001</v>
      </c>
      <c r="I62" s="237">
        <f>+INDEX([1]DataEx!$1:$1048576,MATCH('2017'!$A62,[1]DataEx!$D:$D,0),MATCH('2017'!I$6,[1]DataEx!$7:$7,0))</f>
        <v>74583448.420000002</v>
      </c>
      <c r="J62" s="237">
        <f>+INDEX([1]DataEx!$1:$1048576,MATCH('2017'!$A62,[1]DataEx!$D:$D,0),MATCH('2017'!J$6,[1]DataEx!$7:$7,0))</f>
        <v>22911551.579999998</v>
      </c>
      <c r="K62" s="237">
        <f>+INDEX([1]DataEx!$1:$1048576,MATCH('2017'!$A62,[1]DataEx!$D:$D,0),MATCH('2017'!K$6,[1]DataEx!$7:$7,0))</f>
        <v>0</v>
      </c>
      <c r="L62" s="237">
        <f>+INDEX([1]DataEx!$1:$1048576,MATCH('2017'!$A62,[1]DataEx!$D:$D,0),MATCH('2017'!L$6,[1]DataEx!$7:$7,0))</f>
        <v>13000000</v>
      </c>
      <c r="M62" s="237">
        <f>+INDEX([1]DataEx!$1:$1048576,MATCH('2017'!$A62,[1]DataEx!$D:$D,0),MATCH('2017'!M$6,[1]DataEx!$7:$7,0))</f>
        <v>24450000</v>
      </c>
      <c r="N62" s="237">
        <f>+INDEX([1]DataEx!$1:$1048576,MATCH('2017'!$A62,[1]DataEx!$D:$D,0),MATCH('2017'!N$6,[1]DataEx!$7:$7,0))</f>
        <v>50085000</v>
      </c>
      <c r="O62" s="237">
        <f>+INDEX([1]DataEx!$1:$1048576,MATCH('2017'!$A62,[1]DataEx!$D:$D,0),MATCH('2017'!O$6,[1]DataEx!$7:$7,0))</f>
        <v>0</v>
      </c>
      <c r="P62" s="237">
        <f>+INDEX([1]DataEx!$1:$1048576,MATCH('2017'!$A62,[1]DataEx!$D:$D,0),MATCH('2017'!P$6,[1]DataEx!$7:$7,0))</f>
        <v>0</v>
      </c>
      <c r="Q62" s="237">
        <f>+INDEX([1]DataEx!$1:$1048576,MATCH('2017'!$A62,[1]DataEx!$D:$D,0),MATCH('2017'!Q$6,[1]DataEx!$7:$7,0))</f>
        <v>0</v>
      </c>
      <c r="R62" s="237">
        <f>+INDEX([1]DataEx!$1:$1048576,MATCH('2017'!$A62,[1]DataEx!$D:$D,0),MATCH('2017'!R$6,[1]DataEx!$7:$7,0))</f>
        <v>3000000</v>
      </c>
      <c r="S62" s="290">
        <f t="shared" si="3"/>
        <v>260070000</v>
      </c>
      <c r="T62" s="291">
        <f t="shared" si="4"/>
        <v>6.1890483329763692E-2</v>
      </c>
    </row>
    <row r="63" spans="1:21">
      <c r="A63" s="170">
        <v>7512</v>
      </c>
      <c r="B63" s="430" t="str">
        <f>+VLOOKUP($A63,[1]Master!$D$25:$G$223,4,FALSE)</f>
        <v>Pozajmice i krediti od inostranih izvora</v>
      </c>
      <c r="C63" s="431"/>
      <c r="D63" s="431"/>
      <c r="E63" s="431"/>
      <c r="F63" s="431"/>
      <c r="G63" s="237">
        <f>+[1]DataEx!EH52</f>
        <v>34554.129999999997</v>
      </c>
      <c r="H63" s="237">
        <f>+INDEX([1]DataEx!$1:$1048576,MATCH('2017'!$A63,[1]DataEx!$D:$D,0),MATCH('2017'!H$6,[1]DataEx!$7:$7,0))</f>
        <v>322585.33</v>
      </c>
      <c r="I63" s="237">
        <f>+INDEX([1]DataEx!$1:$1048576,MATCH('2017'!$A63,[1]DataEx!$D:$D,0),MATCH('2017'!I$6,[1]DataEx!$7:$7,0))</f>
        <v>5656594.5499999998</v>
      </c>
      <c r="J63" s="237">
        <f>+INDEX([1]DataEx!$1:$1048576,MATCH('2017'!$A63,[1]DataEx!$D:$D,0),MATCH('2017'!J$6,[1]DataEx!$7:$7,0))</f>
        <v>84125996.959999993</v>
      </c>
      <c r="K63" s="237">
        <f>+INDEX([1]DataEx!$1:$1048576,MATCH('2017'!$A63,[1]DataEx!$D:$D,0),MATCH('2017'!K$6,[1]DataEx!$7:$7,0))</f>
        <v>259019.66</v>
      </c>
      <c r="L63" s="237">
        <f>+INDEX([1]DataEx!$1:$1048576,MATCH('2017'!$A63,[1]DataEx!$D:$D,0),MATCH('2017'!L$6,[1]DataEx!$7:$7,0))</f>
        <v>16146143.310000001</v>
      </c>
      <c r="M63" s="237">
        <f>+INDEX([1]DataEx!$1:$1048576,MATCH('2017'!$A63,[1]DataEx!$D:$D,0),MATCH('2017'!M$6,[1]DataEx!$7:$7,0))</f>
        <v>733759.27</v>
      </c>
      <c r="N63" s="237">
        <f>+INDEX([1]DataEx!$1:$1048576,MATCH('2017'!$A63,[1]DataEx!$D:$D,0),MATCH('2017'!N$6,[1]DataEx!$7:$7,0))</f>
        <v>26168335.57</v>
      </c>
      <c r="O63" s="237">
        <f>+INDEX([1]DataEx!$1:$1048576,MATCH('2017'!$A63,[1]DataEx!$D:$D,0),MATCH('2017'!O$6,[1]DataEx!$7:$7,0))</f>
        <v>43020325.210000001</v>
      </c>
      <c r="P63" s="237">
        <f>+INDEX([1]DataEx!$1:$1048576,MATCH('2017'!$A63,[1]DataEx!$D:$D,0),MATCH('2017'!P$6,[1]DataEx!$7:$7,0))</f>
        <v>20632990.120000001</v>
      </c>
      <c r="Q63" s="237">
        <f>+INDEX([1]DataEx!$1:$1048576,MATCH('2017'!$A63,[1]DataEx!$D:$D,0),MATCH('2017'!Q$6,[1]DataEx!$7:$7,0))</f>
        <v>28222092.870000001</v>
      </c>
      <c r="R63" s="237">
        <f>+INDEX([1]DataEx!$1:$1048576,MATCH('2017'!$A63,[1]DataEx!$D:$D,0),MATCH('2017'!R$6,[1]DataEx!$7:$7,0))</f>
        <v>127444455.40000001</v>
      </c>
      <c r="S63" s="290">
        <f t="shared" si="3"/>
        <v>352766852.38</v>
      </c>
      <c r="T63" s="291">
        <f t="shared" si="4"/>
        <v>8.395013264320221E-2</v>
      </c>
    </row>
    <row r="64" spans="1:21">
      <c r="A64" s="170">
        <v>72</v>
      </c>
      <c r="B64" s="430" t="str">
        <f>+VLOOKUP($A64,[1]Master!$D$25:$G$223,4,FALSE)</f>
        <v>Primici od prodaje imovine</v>
      </c>
      <c r="C64" s="431"/>
      <c r="D64" s="431"/>
      <c r="E64" s="431"/>
      <c r="F64" s="431"/>
      <c r="G64" s="237">
        <f>+INDEX([1]DataEx!$1:$1048576,MATCH('2017'!$A64,[1]DataEx!$D:$D,0),MATCH('2017'!G$6,[1]DataEx!$7:$7,0))</f>
        <v>20867.330000000002</v>
      </c>
      <c r="H64" s="237">
        <f>+INDEX([1]DataEx!$1:$1048576,MATCH('2017'!$A64,[1]DataEx!$D:$D,0),MATCH('2017'!H$6,[1]DataEx!$7:$7,0))</f>
        <v>70916.160000000003</v>
      </c>
      <c r="I64" s="237">
        <f>+INDEX([1]DataEx!$1:$1048576,MATCH('2017'!$A64,[1]DataEx!$D:$D,0),MATCH('2017'!I$6,[1]DataEx!$7:$7,0))</f>
        <v>65967</v>
      </c>
      <c r="J64" s="237">
        <f>+INDEX([1]DataEx!$1:$1048576,MATCH('2017'!$A64,[1]DataEx!$D:$D,0),MATCH('2017'!J$6,[1]DataEx!$7:$7,0))</f>
        <v>1070298.19</v>
      </c>
      <c r="K64" s="237">
        <f>+INDEX([1]DataEx!$1:$1048576,MATCH('2017'!$A64,[1]DataEx!$D:$D,0),MATCH('2017'!K$6,[1]DataEx!$7:$7,0))</f>
        <v>724479.47</v>
      </c>
      <c r="L64" s="237">
        <f>+INDEX([1]DataEx!$1:$1048576,MATCH('2017'!$A64,[1]DataEx!$D:$D,0),MATCH('2017'!L$6,[1]DataEx!$7:$7,0))</f>
        <v>1430729.48</v>
      </c>
      <c r="M64" s="237">
        <f>+INDEX([1]DataEx!$1:$1048576,MATCH('2017'!$A64,[1]DataEx!$D:$D,0),MATCH('2017'!M$6,[1]DataEx!$7:$7,0))</f>
        <v>1009041.84</v>
      </c>
      <c r="N64" s="237">
        <f>+INDEX([1]DataEx!$1:$1048576,MATCH('2017'!$A64,[1]DataEx!$D:$D,0),MATCH('2017'!N$6,[1]DataEx!$7:$7,0))</f>
        <v>73978.179999999993</v>
      </c>
      <c r="O64" s="237">
        <f>+INDEX([1]DataEx!$1:$1048576,MATCH('2017'!$A64,[1]DataEx!$D:$D,0),MATCH('2017'!O$6,[1]DataEx!$7:$7,0))</f>
        <v>167534.29</v>
      </c>
      <c r="P64" s="237">
        <f>+INDEX([1]DataEx!$1:$1048576,MATCH('2017'!$A64,[1]DataEx!$D:$D,0),MATCH('2017'!P$6,[1]DataEx!$7:$7,0))</f>
        <v>68693.73</v>
      </c>
      <c r="Q64" s="237">
        <f>+INDEX([1]DataEx!$1:$1048576,MATCH('2017'!$A64,[1]DataEx!$D:$D,0),MATCH('2017'!Q$6,[1]DataEx!$7:$7,0))</f>
        <v>399611.81</v>
      </c>
      <c r="R64" s="237">
        <f>+INDEX([1]DataEx!$1:$1048576,MATCH('2017'!$A64,[1]DataEx!$D:$D,0),MATCH('2017'!R$6,[1]DataEx!$7:$7,0))</f>
        <v>1088997.75</v>
      </c>
      <c r="S64" s="290">
        <f t="shared" si="3"/>
        <v>6191115.2299999995</v>
      </c>
      <c r="T64" s="291">
        <f t="shared" si="4"/>
        <v>1.4733383855691201E-3</v>
      </c>
    </row>
    <row r="65" spans="1:20" ht="13.5" thickBot="1">
      <c r="A65" s="170">
        <v>1004</v>
      </c>
      <c r="B65" s="249" t="str">
        <f>+VLOOKUP($A65,[1]Master!$D$25:$G$223,4,FALSE)</f>
        <v>Povećanje / smanjenje depozita</v>
      </c>
      <c r="C65" s="250"/>
      <c r="D65" s="250"/>
      <c r="E65" s="250"/>
      <c r="F65" s="250"/>
      <c r="G65" s="251">
        <f>-G60-SUM(G62:G64)</f>
        <v>23085446.999999978</v>
      </c>
      <c r="H65" s="251">
        <f t="shared" ref="H65:R65" si="14">-H60-SUM(H62:H64)</f>
        <v>4401987.9899999797</v>
      </c>
      <c r="I65" s="251">
        <f t="shared" si="14"/>
        <v>-12581726.180000007</v>
      </c>
      <c r="J65" s="251">
        <f t="shared" si="14"/>
        <v>-26386818.219999984</v>
      </c>
      <c r="K65" s="251">
        <f t="shared" si="14"/>
        <v>9302983.8200000245</v>
      </c>
      <c r="L65" s="251">
        <f t="shared" si="14"/>
        <v>13408837.759999994</v>
      </c>
      <c r="M65" s="251">
        <f t="shared" si="14"/>
        <v>9179619.5100000277</v>
      </c>
      <c r="N65" s="251">
        <f t="shared" si="14"/>
        <v>-8969474.9599999934</v>
      </c>
      <c r="O65" s="251">
        <f t="shared" si="14"/>
        <v>-31290792.43000003</v>
      </c>
      <c r="P65" s="251">
        <f t="shared" si="14"/>
        <v>4407681.7800000235</v>
      </c>
      <c r="Q65" s="251">
        <f t="shared" si="14"/>
        <v>10217871.86999999</v>
      </c>
      <c r="R65" s="251">
        <f t="shared" si="14"/>
        <v>-17572107.130000055</v>
      </c>
      <c r="S65" s="296">
        <f>+SUM(G65:R65)</f>
        <v>-22796489.19000005</v>
      </c>
      <c r="T65" s="297">
        <f t="shared" si="4"/>
        <v>-5.4250230099236211E-3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516" t="str">
        <f>+[1]Master!G250</f>
        <v>Plan ostvarenja budžeta</v>
      </c>
      <c r="C101" s="517"/>
      <c r="D101" s="517"/>
      <c r="E101" s="517"/>
      <c r="F101" s="517"/>
      <c r="G101" s="510">
        <v>2017</v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11"/>
      <c r="S101" s="116" t="str">
        <f>+S7</f>
        <v>BDP</v>
      </c>
      <c r="T101" s="117">
        <f>+T7</f>
        <v>4202100000</v>
      </c>
    </row>
    <row r="102" spans="1:21" ht="15.75" customHeight="1">
      <c r="B102" s="518"/>
      <c r="C102" s="519"/>
      <c r="D102" s="519"/>
      <c r="E102" s="519"/>
      <c r="F102" s="520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10" t="str">
        <f>+[1]Master!G244</f>
        <v>Jan - Dec</v>
      </c>
      <c r="T102" s="511">
        <f>+T8</f>
        <v>0</v>
      </c>
    </row>
    <row r="103" spans="1:21" ht="13.5" thickBot="1">
      <c r="B103" s="521"/>
      <c r="C103" s="522"/>
      <c r="D103" s="522"/>
      <c r="E103" s="522"/>
      <c r="F103" s="523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512" t="str">
        <f>+VLOOKUP(LEFT($A104,LEN(A104)-1)*1,[1]Master!$D$25:$G$223,4,FALSE)</f>
        <v>Prihodi budžeta</v>
      </c>
      <c r="C104" s="513"/>
      <c r="D104" s="513"/>
      <c r="E104" s="513"/>
      <c r="F104" s="513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0.36924791496211701</v>
      </c>
    </row>
    <row r="105" spans="1:21">
      <c r="A105" s="138" t="str">
        <f t="shared" si="17"/>
        <v>711p</v>
      </c>
      <c r="B105" s="514" t="str">
        <f>+VLOOKUP(LEFT($A105,LEN(A105)-1)*1,[1]Master!$D$25:$G$223,4,FALSE)</f>
        <v>Porezi</v>
      </c>
      <c r="C105" s="515"/>
      <c r="D105" s="515"/>
      <c r="E105" s="515"/>
      <c r="F105" s="515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0.22471540283776545</v>
      </c>
      <c r="U105" s="303"/>
    </row>
    <row r="106" spans="1:21">
      <c r="A106" s="138" t="str">
        <f t="shared" si="17"/>
        <v>7111p</v>
      </c>
      <c r="B106" s="496" t="str">
        <f>+VLOOKUP(LEFT($A106,LEN(A106)-1)*1,[1]Master!$D$25:$G$223,4,FALSE)</f>
        <v>Porez na dohodak fizičkih lica</v>
      </c>
      <c r="C106" s="497"/>
      <c r="D106" s="497"/>
      <c r="E106" s="497"/>
      <c r="F106" s="497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6">
        <f t="shared" si="20"/>
        <v>125583391.53741376</v>
      </c>
      <c r="T106" s="127">
        <f t="shared" si="21"/>
        <v>2.9885864576619729E-2</v>
      </c>
    </row>
    <row r="107" spans="1:21">
      <c r="A107" s="138" t="str">
        <f t="shared" si="17"/>
        <v>7112p</v>
      </c>
      <c r="B107" s="496" t="str">
        <f>+VLOOKUP(LEFT($A107,LEN(A107)-1)*1,[1]Master!$D$25:$G$223,4,FALSE)</f>
        <v>Porez na dobit pravnih lica</v>
      </c>
      <c r="C107" s="497"/>
      <c r="D107" s="497"/>
      <c r="E107" s="497"/>
      <c r="F107" s="497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6">
        <f t="shared" si="20"/>
        <v>46922688.056049608</v>
      </c>
      <c r="T107" s="127">
        <f t="shared" si="21"/>
        <v>1.1166485342102664E-2</v>
      </c>
    </row>
    <row r="108" spans="1:21">
      <c r="A108" s="138" t="str">
        <f t="shared" si="17"/>
        <v>7113p</v>
      </c>
      <c r="B108" s="496" t="str">
        <f>+VLOOKUP(LEFT($A108,LEN(A108)-1)*1,[1]Master!$D$25:$G$223,4,FALSE)</f>
        <v>Porez na promet nepokretnosti</v>
      </c>
      <c r="C108" s="497"/>
      <c r="D108" s="497"/>
      <c r="E108" s="497"/>
      <c r="F108" s="497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6">
        <f t="shared" si="20"/>
        <v>2459394.3990422501</v>
      </c>
      <c r="T108" s="127">
        <f t="shared" si="21"/>
        <v>5.8527745628191865E-4</v>
      </c>
    </row>
    <row r="109" spans="1:21">
      <c r="A109" s="138" t="str">
        <f t="shared" si="17"/>
        <v>7114p</v>
      </c>
      <c r="B109" s="496" t="str">
        <f>+VLOOKUP(LEFT($A109,LEN(A109)-1)*1,[1]Master!$D$25:$G$223,4,FALSE)</f>
        <v>Porez na dodatu vrijednost</v>
      </c>
      <c r="C109" s="497"/>
      <c r="D109" s="497"/>
      <c r="E109" s="497"/>
      <c r="F109" s="497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6">
        <f t="shared" si="20"/>
        <v>524745437.38105094</v>
      </c>
      <c r="T109" s="127">
        <f t="shared" si="21"/>
        <v>0.1248769513769427</v>
      </c>
    </row>
    <row r="110" spans="1:21">
      <c r="A110" s="138" t="str">
        <f t="shared" si="17"/>
        <v>7115p</v>
      </c>
      <c r="B110" s="496" t="str">
        <f>+VLOOKUP(LEFT($A110,LEN(A110)-1)*1,[1]Master!$D$25:$G$223,4,FALSE)</f>
        <v>Akcize</v>
      </c>
      <c r="C110" s="497"/>
      <c r="D110" s="497"/>
      <c r="E110" s="497"/>
      <c r="F110" s="497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6">
        <f t="shared" si="20"/>
        <v>210481296.69963041</v>
      </c>
      <c r="T110" s="127">
        <f t="shared" si="21"/>
        <v>5.0089549677454229E-2</v>
      </c>
    </row>
    <row r="111" spans="1:21">
      <c r="A111" s="138" t="str">
        <f t="shared" si="17"/>
        <v>7116p</v>
      </c>
      <c r="B111" s="496" t="str">
        <f>+VLOOKUP(LEFT($A111,LEN(A111)-1)*1,[1]Master!$D$25:$G$223,4,FALSE)</f>
        <v>Porez na međunarodnu trgovinu i transakcije</v>
      </c>
      <c r="C111" s="497"/>
      <c r="D111" s="497"/>
      <c r="E111" s="497"/>
      <c r="F111" s="497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6">
        <f t="shared" si="20"/>
        <v>24426743.525325805</v>
      </c>
      <c r="T111" s="127">
        <f t="shared" si="21"/>
        <v>5.8129848231421918E-3</v>
      </c>
    </row>
    <row r="112" spans="1:21">
      <c r="A112" s="138" t="str">
        <f t="shared" si="17"/>
        <v>7118p</v>
      </c>
      <c r="B112" s="496" t="str">
        <f>+VLOOKUP(LEFT($A112,LEN(A112)-1)*1,[1]Master!$D$25:$G$223,4,FALSE)</f>
        <v>Ostali državni porezi</v>
      </c>
      <c r="C112" s="497"/>
      <c r="D112" s="497"/>
      <c r="E112" s="497"/>
      <c r="F112" s="497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6">
        <f t="shared" si="20"/>
        <v>9657642.6660613157</v>
      </c>
      <c r="T112" s="127">
        <f t="shared" si="21"/>
        <v>2.2982895852219879E-3</v>
      </c>
    </row>
    <row r="113" spans="1:20">
      <c r="A113" s="138" t="str">
        <f t="shared" si="17"/>
        <v>712p</v>
      </c>
      <c r="B113" s="508" t="str">
        <f>+VLOOKUP(LEFT($A113,LEN(A113)-1)*1,[1]Master!$D$25:$G$223,4,FALSE)</f>
        <v>Doprinosi</v>
      </c>
      <c r="C113" s="509"/>
      <c r="D113" s="509"/>
      <c r="E113" s="509"/>
      <c r="F113" s="509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0.11712162777027584</v>
      </c>
    </row>
    <row r="114" spans="1:20">
      <c r="A114" s="138" t="str">
        <f t="shared" si="17"/>
        <v>7121p</v>
      </c>
      <c r="B114" s="496" t="str">
        <f>+VLOOKUP(LEFT($A114,LEN(A114)-1)*1,[1]Master!$D$25:$G$223,4,FALSE)</f>
        <v>Doprinosi za penzijsko i invalidsko osiguranje</v>
      </c>
      <c r="C114" s="497"/>
      <c r="D114" s="497"/>
      <c r="E114" s="497"/>
      <c r="F114" s="497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6">
        <f t="shared" si="20"/>
        <v>293612813.84136897</v>
      </c>
      <c r="T114" s="127">
        <f t="shared" si="21"/>
        <v>6.9872876381182975E-2</v>
      </c>
    </row>
    <row r="115" spans="1:20">
      <c r="A115" s="138" t="str">
        <f t="shared" si="17"/>
        <v>7122p</v>
      </c>
      <c r="B115" s="496" t="str">
        <f>+VLOOKUP(LEFT($A115,LEN(A115)-1)*1,[1]Master!$D$25:$G$223,4,FALSE)</f>
        <v>Doprinosi za zdravstveno osiguranje</v>
      </c>
      <c r="C115" s="497"/>
      <c r="D115" s="497"/>
      <c r="E115" s="497"/>
      <c r="F115" s="497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6">
        <f t="shared" si="20"/>
        <v>172372932.77823201</v>
      </c>
      <c r="T115" s="127">
        <f t="shared" si="21"/>
        <v>4.1020664138938151E-2</v>
      </c>
    </row>
    <row r="116" spans="1:20">
      <c r="A116" s="138" t="str">
        <f t="shared" si="17"/>
        <v>7123p</v>
      </c>
      <c r="B116" s="496" t="str">
        <f>+VLOOKUP(LEFT($A116,LEN(A116)-1)*1,[1]Master!$D$25:$G$223,4,FALSE)</f>
        <v>Doprinosi za osiguranje od nezaposlenosti</v>
      </c>
      <c r="C116" s="497"/>
      <c r="D116" s="497"/>
      <c r="E116" s="497"/>
      <c r="F116" s="497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6">
        <f t="shared" si="20"/>
        <v>13897899.7574651</v>
      </c>
      <c r="T116" s="127">
        <f t="shared" si="21"/>
        <v>3.3073700667440326E-3</v>
      </c>
    </row>
    <row r="117" spans="1:20">
      <c r="A117" s="138" t="str">
        <f t="shared" si="17"/>
        <v>7124p</v>
      </c>
      <c r="B117" s="496" t="str">
        <f>+VLOOKUP(LEFT($A117,LEN(A117)-1)*1,[1]Master!$D$25:$G$223,4,FALSE)</f>
        <v>Ostali doprinosi</v>
      </c>
      <c r="C117" s="497"/>
      <c r="D117" s="497"/>
      <c r="E117" s="497"/>
      <c r="F117" s="497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6">
        <f t="shared" si="20"/>
        <v>12273145.676410003</v>
      </c>
      <c r="T117" s="127">
        <f t="shared" si="21"/>
        <v>2.9207171834106762E-3</v>
      </c>
    </row>
    <row r="118" spans="1:20">
      <c r="A118" s="138" t="str">
        <f t="shared" si="17"/>
        <v>713p</v>
      </c>
      <c r="B118" s="500" t="str">
        <f>+VLOOKUP(LEFT($A118,LEN(A118)-1)*1,[1]Master!$D$25:$G$223,4,FALSE)</f>
        <v>Takse</v>
      </c>
      <c r="C118" s="501"/>
      <c r="D118" s="501"/>
      <c r="E118" s="501"/>
      <c r="F118" s="501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8">
        <f t="shared" si="20"/>
        <v>13832275.892059395</v>
      </c>
      <c r="T118" s="129">
        <f t="shared" si="21"/>
        <v>3.2917531453462304E-3</v>
      </c>
    </row>
    <row r="119" spans="1:20">
      <c r="A119" s="138" t="str">
        <f t="shared" si="17"/>
        <v>714p</v>
      </c>
      <c r="B119" s="500" t="str">
        <f>+VLOOKUP(LEFT($A119,LEN(A119)-1)*1,[1]Master!$D$25:$G$223,4,FALSE)</f>
        <v>Naknade</v>
      </c>
      <c r="C119" s="501"/>
      <c r="D119" s="501"/>
      <c r="E119" s="501"/>
      <c r="F119" s="501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8">
        <f t="shared" si="20"/>
        <v>23449281.372267835</v>
      </c>
      <c r="T119" s="129">
        <f t="shared" si="21"/>
        <v>5.5803720454696065E-3</v>
      </c>
    </row>
    <row r="120" spans="1:20">
      <c r="A120" s="138" t="str">
        <f t="shared" si="17"/>
        <v>715p</v>
      </c>
      <c r="B120" s="500" t="str">
        <f>+VLOOKUP(LEFT($A120,LEN(A120)-1)*1,[1]Master!$D$25:$G$223,4,FALSE)</f>
        <v>Ostali prihodi</v>
      </c>
      <c r="C120" s="501"/>
      <c r="D120" s="501"/>
      <c r="E120" s="501"/>
      <c r="F120" s="501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8">
        <f t="shared" si="20"/>
        <v>37391136.21111349</v>
      </c>
      <c r="T120" s="129">
        <f t="shared" si="21"/>
        <v>8.8982023776477213E-3</v>
      </c>
    </row>
    <row r="121" spans="1:20">
      <c r="A121" s="138" t="str">
        <f t="shared" si="17"/>
        <v>73p</v>
      </c>
      <c r="B121" s="500" t="str">
        <f>+VLOOKUP(LEFT($A121,LEN(A121)-1)*1,[1]Master!$D$25:$G$223,4,FALSE)</f>
        <v>Primici od otplate kredita i sredstva prenesena iz prethodne godine</v>
      </c>
      <c r="C121" s="501"/>
      <c r="D121" s="501"/>
      <c r="E121" s="501"/>
      <c r="F121" s="501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8">
        <f t="shared" si="20"/>
        <v>5310583.6688210517</v>
      </c>
      <c r="T121" s="129">
        <f t="shared" si="21"/>
        <v>1.2637927866593016E-3</v>
      </c>
    </row>
    <row r="122" spans="1:20" ht="13.5" thickBot="1">
      <c r="A122" s="138" t="str">
        <f t="shared" si="17"/>
        <v>74p</v>
      </c>
      <c r="B122" s="502" t="str">
        <f>+VLOOKUP(LEFT($A122,LEN(A122)-1)*1,[1]Master!$D$25:$G$223,4,FALSE)</f>
        <v>Donacije i transferi</v>
      </c>
      <c r="C122" s="503"/>
      <c r="D122" s="503"/>
      <c r="E122" s="503"/>
      <c r="F122" s="503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30">
        <f t="shared" si="20"/>
        <v>35200000</v>
      </c>
      <c r="T122" s="131">
        <f t="shared" si="21"/>
        <v>8.3767639989529036E-3</v>
      </c>
    </row>
    <row r="123" spans="1:20" ht="13.5" thickBot="1">
      <c r="A123" s="138" t="str">
        <f t="shared" si="17"/>
        <v>4p</v>
      </c>
      <c r="B123" s="486" t="str">
        <f>+VLOOKUP(LEFT($A123,LEN(A123)-1)*1,[1]Master!$D$25:$G$223,4,FALSE)</f>
        <v>Budžetki izdaci</v>
      </c>
      <c r="C123" s="487"/>
      <c r="D123" s="487"/>
      <c r="E123" s="487"/>
      <c r="F123" s="487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0.42502074573665544</v>
      </c>
    </row>
    <row r="124" spans="1:20" ht="13.5" thickBot="1">
      <c r="A124" s="138" t="str">
        <f t="shared" si="17"/>
        <v>41p</v>
      </c>
      <c r="B124" s="504" t="str">
        <f>+VLOOKUP(LEFT($A124,LEN(A124)-1)*1,[1]Master!$D$25:$G$223,4,FALSE)</f>
        <v>Tekući izdaci</v>
      </c>
      <c r="C124" s="505"/>
      <c r="D124" s="505"/>
      <c r="E124" s="505"/>
      <c r="F124" s="505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0.3576547620570667</v>
      </c>
    </row>
    <row r="125" spans="1:20">
      <c r="A125" s="138" t="str">
        <f t="shared" si="17"/>
        <v>40p</v>
      </c>
      <c r="B125" s="506" t="str">
        <f>+VLOOKUP(LEFT($A125,LEN(A125)-1)*1,[1]Master!$D$25:$G$223,4,FALSE)</f>
        <v>Tekući budžetski izdaci</v>
      </c>
      <c r="C125" s="507"/>
      <c r="D125" s="507"/>
      <c r="E125" s="507"/>
      <c r="F125" s="507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0.17871047731372408</v>
      </c>
    </row>
    <row r="126" spans="1:20">
      <c r="A126" s="138" t="str">
        <f t="shared" si="17"/>
        <v>411p</v>
      </c>
      <c r="B126" s="496" t="str">
        <f>+VLOOKUP(LEFT($A126,LEN(A126)-1)*1,[1]Master!$D$25:$G$223,4,FALSE)</f>
        <v>Bruto zarade i doprinosi na teret poslodavca</v>
      </c>
      <c r="C126" s="497"/>
      <c r="D126" s="497"/>
      <c r="E126" s="497"/>
      <c r="F126" s="497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6">
        <f t="shared" si="20"/>
        <v>438246239.97999996</v>
      </c>
      <c r="T126" s="127">
        <f t="shared" si="21"/>
        <v>0.10429219675400395</v>
      </c>
    </row>
    <row r="127" spans="1:20">
      <c r="A127" s="138" t="str">
        <f t="shared" si="17"/>
        <v>412p</v>
      </c>
      <c r="B127" s="496" t="str">
        <f>+VLOOKUP(LEFT($A127,LEN(A127)-1)*1,[1]Master!$D$25:$G$223,4,FALSE)</f>
        <v>Ostala lična primanja</v>
      </c>
      <c r="C127" s="497"/>
      <c r="D127" s="497"/>
      <c r="E127" s="497"/>
      <c r="F127" s="497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6">
        <f t="shared" si="20"/>
        <v>10188146.970000004</v>
      </c>
      <c r="T127" s="127">
        <f t="shared" si="21"/>
        <v>2.4245370100663965E-3</v>
      </c>
    </row>
    <row r="128" spans="1:20">
      <c r="A128" s="138" t="str">
        <f t="shared" si="17"/>
        <v>413p</v>
      </c>
      <c r="B128" s="496" t="str">
        <f>+VLOOKUP(LEFT($A128,LEN(A128)-1)*1,[1]Master!$D$25:$G$223,4,FALSE)</f>
        <v>Rashodi za materijal</v>
      </c>
      <c r="C128" s="497"/>
      <c r="D128" s="497"/>
      <c r="E128" s="497"/>
      <c r="F128" s="497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6">
        <f t="shared" si="20"/>
        <v>29597112.899999995</v>
      </c>
      <c r="T128" s="127">
        <f t="shared" si="21"/>
        <v>7.0434099378881973E-3</v>
      </c>
    </row>
    <row r="129" spans="1:20">
      <c r="A129" s="138" t="str">
        <f t="shared" si="17"/>
        <v>414p</v>
      </c>
      <c r="B129" s="496" t="str">
        <f>+VLOOKUP(LEFT($A129,LEN(A129)-1)*1,[1]Master!$D$25:$G$223,4,FALSE)</f>
        <v>Rashodi za usluge</v>
      </c>
      <c r="C129" s="497"/>
      <c r="D129" s="497"/>
      <c r="E129" s="497"/>
      <c r="F129" s="497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6">
        <f t="shared" si="20"/>
        <v>53024750.940000013</v>
      </c>
      <c r="T129" s="127">
        <f t="shared" si="21"/>
        <v>1.2618631384307849E-2</v>
      </c>
    </row>
    <row r="130" spans="1:20">
      <c r="A130" s="138" t="str">
        <f t="shared" si="17"/>
        <v>415p</v>
      </c>
      <c r="B130" s="496" t="str">
        <f>+VLOOKUP(LEFT($A130,LEN(A130)-1)*1,[1]Master!$D$25:$G$223,4,FALSE)</f>
        <v>Rashodi za tekuće održavanje</v>
      </c>
      <c r="C130" s="497"/>
      <c r="D130" s="497"/>
      <c r="E130" s="497"/>
      <c r="F130" s="497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6">
        <f t="shared" si="20"/>
        <v>21226969.68</v>
      </c>
      <c r="T130" s="127">
        <f t="shared" si="21"/>
        <v>5.0515146426786603E-3</v>
      </c>
    </row>
    <row r="131" spans="1:20">
      <c r="A131" s="138" t="str">
        <f t="shared" si="17"/>
        <v>416p</v>
      </c>
      <c r="B131" s="496" t="str">
        <f>+VLOOKUP(LEFT($A131,LEN(A131)-1)*1,[1]Master!$D$25:$G$223,4,FALSE)</f>
        <v>Kamate</v>
      </c>
      <c r="C131" s="497"/>
      <c r="D131" s="497"/>
      <c r="E131" s="497"/>
      <c r="F131" s="497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6">
        <f t="shared" si="20"/>
        <v>95363625.910000011</v>
      </c>
      <c r="T131" s="127">
        <f t="shared" si="21"/>
        <v>2.2694278077627854E-2</v>
      </c>
    </row>
    <row r="132" spans="1:20">
      <c r="A132" s="138" t="str">
        <f t="shared" si="17"/>
        <v>417p</v>
      </c>
      <c r="B132" s="496" t="str">
        <f>+VLOOKUP(LEFT($A132,LEN(A132)-1)*1,[1]Master!$D$25:$G$223,4,FALSE)</f>
        <v>Renta</v>
      </c>
      <c r="C132" s="497"/>
      <c r="D132" s="497"/>
      <c r="E132" s="497"/>
      <c r="F132" s="497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6">
        <f t="shared" si="20"/>
        <v>9323779.5200000014</v>
      </c>
      <c r="T132" s="127">
        <f t="shared" si="21"/>
        <v>2.2188380857190455E-3</v>
      </c>
    </row>
    <row r="133" spans="1:20">
      <c r="A133" s="138" t="str">
        <f t="shared" si="17"/>
        <v>418p</v>
      </c>
      <c r="B133" s="496" t="str">
        <f>+VLOOKUP(LEFT($A133,LEN(A133)-1)*1,[1]Master!$D$25:$G$223,4,FALSE)</f>
        <v>Subvencije</v>
      </c>
      <c r="C133" s="497"/>
      <c r="D133" s="497"/>
      <c r="E133" s="497"/>
      <c r="F133" s="497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6">
        <f t="shared" si="20"/>
        <v>24921799.98</v>
      </c>
      <c r="T133" s="127">
        <f t="shared" si="21"/>
        <v>5.9307965017491252E-3</v>
      </c>
    </row>
    <row r="134" spans="1:20">
      <c r="A134" s="138" t="str">
        <f t="shared" si="17"/>
        <v>419p</v>
      </c>
      <c r="B134" s="496" t="str">
        <f>+VLOOKUP(LEFT($A134,LEN(A134)-1)*1,[1]Master!$D$25:$G$223,4,FALSE)</f>
        <v>Ostali izdaci</v>
      </c>
      <c r="C134" s="497"/>
      <c r="D134" s="497"/>
      <c r="E134" s="497"/>
      <c r="F134" s="497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6">
        <f t="shared" si="20"/>
        <v>32959947.539999999</v>
      </c>
      <c r="T134" s="127">
        <f t="shared" si="21"/>
        <v>7.8436847147854635E-3</v>
      </c>
    </row>
    <row r="135" spans="1:20">
      <c r="A135" s="138" t="str">
        <f t="shared" si="17"/>
        <v>440p</v>
      </c>
      <c r="B135" s="496" t="str">
        <f>+VLOOKUP(LEFT($A135,LEN(A135)-1)*1,[1]Master!$D$25:$G$223,4,FALSE)</f>
        <v>Kapitalni izdaci u tekućem budžetu</v>
      </c>
      <c r="C135" s="497"/>
      <c r="D135" s="497"/>
      <c r="E135" s="497"/>
      <c r="F135" s="497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6">
        <f t="shared" si="20"/>
        <v>36106923.299999997</v>
      </c>
      <c r="T135" s="127">
        <f t="shared" si="21"/>
        <v>8.592590204897551E-3</v>
      </c>
    </row>
    <row r="136" spans="1:20">
      <c r="A136" s="138" t="str">
        <f t="shared" si="17"/>
        <v>42p</v>
      </c>
      <c r="B136" s="494" t="str">
        <f>+VLOOKUP(LEFT($A136,LEN(A136)-1)*1,[1]Master!$D$25:$G$223,4,FALSE)</f>
        <v>Transferi za socijalnu zaštitu</v>
      </c>
      <c r="C136" s="495"/>
      <c r="D136" s="495"/>
      <c r="E136" s="495"/>
      <c r="F136" s="495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0.13586494966802312</v>
      </c>
    </row>
    <row r="137" spans="1:20">
      <c r="A137" s="138" t="str">
        <f t="shared" si="17"/>
        <v>421p</v>
      </c>
      <c r="B137" s="496" t="str">
        <f>+VLOOKUP(LEFT($A137,LEN(A137)-1)*1,[1]Master!$D$25:$G$223,4,FALSE)</f>
        <v>Prava iz oblasti socijalne zaštite</v>
      </c>
      <c r="C137" s="497"/>
      <c r="D137" s="497"/>
      <c r="E137" s="497"/>
      <c r="F137" s="497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6">
        <f t="shared" si="20"/>
        <v>114715625.00000001</v>
      </c>
      <c r="T137" s="127">
        <f t="shared" si="21"/>
        <v>2.7299594250493803E-2</v>
      </c>
    </row>
    <row r="138" spans="1:20">
      <c r="A138" s="138" t="str">
        <f t="shared" si="17"/>
        <v>422p</v>
      </c>
      <c r="B138" s="496" t="str">
        <f>+VLOOKUP(LEFT($A138,LEN(A138)-1)*1,[1]Master!$D$25:$G$223,4,FALSE)</f>
        <v>Sredstva za tehnološke viškove</v>
      </c>
      <c r="C138" s="497"/>
      <c r="D138" s="497"/>
      <c r="E138" s="497"/>
      <c r="F138" s="497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6">
        <f t="shared" si="20"/>
        <v>20596480</v>
      </c>
      <c r="T138" s="127">
        <f t="shared" si="21"/>
        <v>4.9014730729873158E-3</v>
      </c>
    </row>
    <row r="139" spans="1:20">
      <c r="A139" s="138" t="str">
        <f t="shared" si="17"/>
        <v>423p</v>
      </c>
      <c r="B139" s="496" t="str">
        <f>+VLOOKUP(LEFT($A139,LEN(A139)-1)*1,[1]Master!$D$25:$G$223,4,FALSE)</f>
        <v>Prava iz oblasti penzijskog i invalidskog osiguranja</v>
      </c>
      <c r="C139" s="497"/>
      <c r="D139" s="497"/>
      <c r="E139" s="497"/>
      <c r="F139" s="497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6">
        <f t="shared" si="20"/>
        <v>411150000</v>
      </c>
      <c r="T139" s="127">
        <f t="shared" si="21"/>
        <v>9.7843935175269514E-2</v>
      </c>
    </row>
    <row r="140" spans="1:20">
      <c r="A140" s="138" t="str">
        <f t="shared" si="17"/>
        <v>424p</v>
      </c>
      <c r="B140" s="496" t="str">
        <f>+VLOOKUP(LEFT($A140,LEN(A140)-1)*1,[1]Master!$D$25:$G$223,4,FALSE)</f>
        <v>Ostala prava iz oblasti zdravstvene zaštite</v>
      </c>
      <c r="C140" s="497"/>
      <c r="D140" s="497"/>
      <c r="E140" s="497"/>
      <c r="F140" s="497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6">
        <f t="shared" si="20"/>
        <v>15931000.000000002</v>
      </c>
      <c r="T140" s="127">
        <f t="shared" si="21"/>
        <v>3.7911996382761007E-3</v>
      </c>
    </row>
    <row r="141" spans="1:20">
      <c r="A141" s="138" t="str">
        <f t="shared" si="17"/>
        <v>425p</v>
      </c>
      <c r="B141" s="496" t="str">
        <f>+VLOOKUP(LEFT($A141,LEN(A141)-1)*1,[1]Master!$D$25:$G$223,4,FALSE)</f>
        <v>Ostala prava iz zdravstvenog osiguranja</v>
      </c>
      <c r="C141" s="497"/>
      <c r="D141" s="497"/>
      <c r="E141" s="497"/>
      <c r="F141" s="497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6">
        <f t="shared" si="20"/>
        <v>8525000.0000000019</v>
      </c>
      <c r="T141" s="127">
        <f t="shared" si="21"/>
        <v>2.028747530996407E-3</v>
      </c>
    </row>
    <row r="142" spans="1:20">
      <c r="A142" s="138" t="str">
        <f t="shared" si="17"/>
        <v>43p</v>
      </c>
      <c r="B142" s="498" t="str">
        <f>+VLOOKUP(LEFT($A142,LEN(A142)-1)*1,[1]Master!$D$25:$G$223,4,FALSE)</f>
        <v xml:space="preserve">Transferi institucijama, pojedincima, nevladinom i javnom sektoru </v>
      </c>
      <c r="C142" s="499"/>
      <c r="D142" s="499"/>
      <c r="E142" s="499"/>
      <c r="F142" s="499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8">
        <f>+SUM(G142:R142)</f>
        <v>164300000.03999996</v>
      </c>
      <c r="T142" s="129">
        <f t="shared" si="21"/>
        <v>3.9099497879631601E-2</v>
      </c>
    </row>
    <row r="143" spans="1:20">
      <c r="A143" s="138" t="str">
        <f t="shared" si="17"/>
        <v>44p</v>
      </c>
      <c r="B143" s="498" t="str">
        <f>+VLOOKUP(LEFT($A143,LEN(A143)-1)*1,[1]Master!$D$25:$G$223,4,FALSE)</f>
        <v>Kapitalni budžet</v>
      </c>
      <c r="C143" s="499"/>
      <c r="D143" s="499"/>
      <c r="E143" s="499"/>
      <c r="F143" s="499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8">
        <f t="shared" si="20"/>
        <v>283078600.02000004</v>
      </c>
      <c r="T143" s="129">
        <f t="shared" si="21"/>
        <v>6.7365983679588792E-2</v>
      </c>
    </row>
    <row r="144" spans="1:20">
      <c r="A144" s="138" t="str">
        <f t="shared" si="17"/>
        <v>451p</v>
      </c>
      <c r="B144" s="480" t="str">
        <f>+VLOOKUP(LEFT($A144,LEN(A144)-1)*1,[1]Master!$D$25:$G$223,4,FALSE)</f>
        <v>Pozajmice i krediti</v>
      </c>
      <c r="C144" s="481"/>
      <c r="D144" s="481"/>
      <c r="E144" s="481"/>
      <c r="F144" s="481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6">
        <f t="shared" si="20"/>
        <v>2425000</v>
      </c>
      <c r="T144" s="127">
        <f t="shared" si="21"/>
        <v>5.7709240617786345E-4</v>
      </c>
    </row>
    <row r="145" spans="1:20">
      <c r="A145" s="138" t="str">
        <f t="shared" si="17"/>
        <v>47p</v>
      </c>
      <c r="B145" s="480" t="str">
        <f>+VLOOKUP(LEFT($A145,LEN(A145)-1)*1,[1]Master!$D$25:$G$223,4,FALSE)</f>
        <v>Rezerve</v>
      </c>
      <c r="C145" s="481"/>
      <c r="D145" s="481"/>
      <c r="E145" s="481"/>
      <c r="F145" s="481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6">
        <f t="shared" si="20"/>
        <v>14298673.879999997</v>
      </c>
      <c r="T145" s="127">
        <f t="shared" si="21"/>
        <v>3.4027447895100061E-3</v>
      </c>
    </row>
    <row r="146" spans="1:20">
      <c r="A146" s="138" t="str">
        <f t="shared" si="17"/>
        <v>462p</v>
      </c>
      <c r="B146" s="480" t="str">
        <f>+VLOOKUP(LEFT($A146,LEN(A146)-1)*1,[1]Master!$D$25:$G$223,4,FALSE)</f>
        <v>Otplata garancija</v>
      </c>
      <c r="C146" s="481"/>
      <c r="D146" s="481"/>
      <c r="E146" s="481"/>
      <c r="F146" s="481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423" t="s">
        <v>700</v>
      </c>
      <c r="C147" s="424"/>
      <c r="D147" s="424"/>
      <c r="E147" s="424"/>
      <c r="F147" s="424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90" t="str">
        <f>+VLOOKUP(LEFT($A148,LEN(A148)-1)*1,[1]Master!$D$25:$G$223,4,FALSE)</f>
        <v>Suficit / deficit</v>
      </c>
      <c r="C148" s="491"/>
      <c r="D148" s="491"/>
      <c r="E148" s="491"/>
      <c r="F148" s="491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-5.5772830774538443E-2</v>
      </c>
    </row>
    <row r="149" spans="1:20" ht="13.5" thickBot="1">
      <c r="A149" s="139" t="str">
        <f>+CONCATENATE(A56,"p")</f>
        <v>1001p</v>
      </c>
      <c r="B149" s="492" t="str">
        <f>+VLOOKUP(LEFT($A149,LEN(A149)-1)*1,[1]Master!$D$25:$G$223,4,FALSE)</f>
        <v>Primarni bilans</v>
      </c>
      <c r="C149" s="493"/>
      <c r="D149" s="493"/>
      <c r="E149" s="493"/>
      <c r="F149" s="493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-3.3078552696910582E-2</v>
      </c>
    </row>
    <row r="150" spans="1:20">
      <c r="A150" s="139" t="str">
        <f>+CONCATENATE(A57,"p")</f>
        <v>46p</v>
      </c>
      <c r="B150" s="494" t="str">
        <f>+VLOOKUP(LEFT($A150,LEN(A150)-1)*1,[1]Master!$D$25:$G$223,4,FALSE)</f>
        <v>Otplata dugova</v>
      </c>
      <c r="C150" s="495"/>
      <c r="D150" s="495"/>
      <c r="E150" s="495"/>
      <c r="F150" s="495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5.2453654874943474E-2</v>
      </c>
    </row>
    <row r="151" spans="1:20">
      <c r="A151" s="139" t="str">
        <f>+CONCATENATE(A58,"p")</f>
        <v>4611p</v>
      </c>
      <c r="B151" s="488" t="str">
        <f>+VLOOKUP(LEFT($A151,LEN(A151)-1)*1,[1]Master!$D$25:$G$223,4,FALSE)</f>
        <v>Otplata hartija od vrijednosti i kredita rezidentima</v>
      </c>
      <c r="C151" s="489"/>
      <c r="D151" s="489"/>
      <c r="E151" s="489"/>
      <c r="F151" s="489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8">
        <f t="shared" si="20"/>
        <v>51911842.149999999</v>
      </c>
      <c r="T151" s="109">
        <f t="shared" si="21"/>
        <v>1.2353785523904714E-2</v>
      </c>
    </row>
    <row r="152" spans="1:20">
      <c r="A152" s="139" t="str">
        <f>+CONCATENATE(A59,"p")</f>
        <v>4612p</v>
      </c>
      <c r="B152" s="480" t="str">
        <f>+VLOOKUP(LEFT($A152,LEN(A152)-1)*1,[1]Master!$D$25:$G$223,4,FALSE)</f>
        <v>Otplata hartija od vrijednosti i kredita nerezidentima</v>
      </c>
      <c r="C152" s="481"/>
      <c r="D152" s="481"/>
      <c r="E152" s="481"/>
      <c r="F152" s="481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8">
        <f t="shared" si="20"/>
        <v>134787162.19999999</v>
      </c>
      <c r="T152" s="109">
        <f t="shared" si="21"/>
        <v>3.2076143404488229E-2</v>
      </c>
    </row>
    <row r="153" spans="1:20" ht="13.5" thickBot="1">
      <c r="A153" s="139" t="str">
        <f>+CONCATENATE(A53,"p")</f>
        <v>4630p</v>
      </c>
      <c r="B153" s="482" t="str">
        <f>+VLOOKUP(LEFT($A153,LEN(A153)-1)*1,[1]Master!$D$25:$G$223,4,FALSE)</f>
        <v>Otplata obaveza iz prethodnih godina</v>
      </c>
      <c r="C153" s="483"/>
      <c r="D153" s="483"/>
      <c r="E153" s="483"/>
      <c r="F153" s="483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8">
        <f t="shared" si="20"/>
        <v>33716498.800000004</v>
      </c>
      <c r="T153" s="109">
        <f t="shared" si="21"/>
        <v>8.0237259465505348E-3</v>
      </c>
    </row>
    <row r="154" spans="1:20" ht="13.5" thickBot="1">
      <c r="A154" s="139" t="str">
        <f t="shared" ref="A154:A159" si="30">+CONCATENATE(A60,"p")</f>
        <v>1002p</v>
      </c>
      <c r="B154" s="484" t="str">
        <f>+VLOOKUP(LEFT($A154,LEN(A154)-1)*1,[1]Master!$D$25:$G$223,4,FALSE)</f>
        <v>Nedostajuća sredstva</v>
      </c>
      <c r="C154" s="485"/>
      <c r="D154" s="485"/>
      <c r="E154" s="485"/>
      <c r="F154" s="485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-0.10822648564948192</v>
      </c>
    </row>
    <row r="155" spans="1:20" ht="13.5" thickBot="1">
      <c r="A155" s="139" t="str">
        <f t="shared" si="30"/>
        <v>1003p</v>
      </c>
      <c r="B155" s="486" t="str">
        <f>+VLOOKUP(LEFT($A155,LEN(A155)-1)*1,[1]Master!$D$25:$G$223,4,FALSE)</f>
        <v>Finansiranje</v>
      </c>
      <c r="C155" s="487"/>
      <c r="D155" s="487"/>
      <c r="E155" s="487"/>
      <c r="F155" s="487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0.10822648564948192</v>
      </c>
    </row>
    <row r="156" spans="1:20">
      <c r="A156" s="139" t="str">
        <f t="shared" si="30"/>
        <v>7511p</v>
      </c>
      <c r="B156" s="488" t="str">
        <f>+VLOOKUP(LEFT($A156,LEN(A156)-1)*1,[1]Master!$D$25:$G$223,4,FALSE)</f>
        <v>Pozajmice i krediti od domaćih izvora</v>
      </c>
      <c r="C156" s="489"/>
      <c r="D156" s="489"/>
      <c r="E156" s="489"/>
      <c r="F156" s="489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8">
        <f t="shared" si="20"/>
        <v>99999999.999999985</v>
      </c>
      <c r="T156" s="109">
        <f t="shared" si="21"/>
        <v>2.3797624997025292E-2</v>
      </c>
    </row>
    <row r="157" spans="1:20">
      <c r="A157" s="139" t="str">
        <f t="shared" si="30"/>
        <v>7512p</v>
      </c>
      <c r="B157" s="480" t="str">
        <f>+VLOOKUP(LEFT($A157,LEN(A157)-1)*1,[1]Master!$D$25:$G$223,4,FALSE)</f>
        <v>Pozajmice i krediti od inostranih izvora</v>
      </c>
      <c r="C157" s="481"/>
      <c r="D157" s="481"/>
      <c r="E157" s="481"/>
      <c r="F157" s="481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8">
        <f t="shared" si="20"/>
        <v>354173823.63486993</v>
      </c>
      <c r="T157" s="109">
        <f t="shared" si="21"/>
        <v>8.4284958386252093E-2</v>
      </c>
    </row>
    <row r="158" spans="1:20">
      <c r="A158" s="139" t="str">
        <f t="shared" si="30"/>
        <v>72p</v>
      </c>
      <c r="B158" s="480" t="str">
        <f>+VLOOKUP(LEFT($A158,LEN(A158)-1)*1,[1]Master!$D$25:$G$223,4,FALSE)</f>
        <v>Primici od prodaje imovine</v>
      </c>
      <c r="C158" s="481"/>
      <c r="D158" s="481"/>
      <c r="E158" s="481"/>
      <c r="F158" s="481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+VLOOKUP(LEFT($A159,LEN(A159)-1)*1,[1]Master!$D$25:$G$223,4,FALSE)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1.4390226620452311E-4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709</v>
      </c>
      <c r="H6" s="260" t="s">
        <v>710</v>
      </c>
      <c r="I6" s="260" t="s">
        <v>711</v>
      </c>
      <c r="J6" s="260" t="s">
        <v>712</v>
      </c>
      <c r="K6" s="260" t="s">
        <v>713</v>
      </c>
      <c r="L6" s="260" t="s">
        <v>714</v>
      </c>
      <c r="M6" s="260" t="s">
        <v>715</v>
      </c>
      <c r="N6" s="260" t="s">
        <v>716</v>
      </c>
      <c r="O6" s="260" t="s">
        <v>717</v>
      </c>
      <c r="P6" s="260" t="s">
        <v>718</v>
      </c>
      <c r="Q6" s="260" t="s">
        <v>719</v>
      </c>
      <c r="R6" s="260" t="s">
        <v>720</v>
      </c>
      <c r="S6" s="259"/>
      <c r="T6" s="259"/>
    </row>
    <row r="7" spans="1:20" ht="15" customHeight="1" thickBot="1">
      <c r="A7" s="170"/>
      <c r="B7" s="525" t="str">
        <f>+Master!G249</f>
        <v>Budget Execution</v>
      </c>
      <c r="C7" s="433"/>
      <c r="D7" s="433"/>
      <c r="E7" s="433"/>
      <c r="F7" s="433"/>
      <c r="G7" s="441">
        <v>2016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5"/>
      <c r="S7" s="261" t="str">
        <f>+Master!G246</f>
        <v>GDP</v>
      </c>
      <c r="T7" s="262">
        <v>3773000000</v>
      </c>
    </row>
    <row r="8" spans="1:20" ht="16.5" customHeight="1">
      <c r="A8" s="170"/>
      <c r="B8" s="434"/>
      <c r="C8" s="435"/>
      <c r="D8" s="435"/>
      <c r="E8" s="435"/>
      <c r="F8" s="436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41" t="str">
        <f>+Master!G243</f>
        <v>Jan - Feb</v>
      </c>
      <c r="T8" s="445"/>
    </row>
    <row r="9" spans="1:20" ht="13.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62" t="str">
        <f>+VLOOKUP($A18,Master!$D$25:$G$223,4,FALSE)</f>
        <v>Other Republic Taxes</v>
      </c>
      <c r="C18" s="463"/>
      <c r="D18" s="463"/>
      <c r="E18" s="463"/>
      <c r="F18" s="463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72" t="str">
        <f>+VLOOKUP($A19,Master!$D$25:$G$223,4,FALSE)</f>
        <v>Contributions</v>
      </c>
      <c r="C19" s="473"/>
      <c r="D19" s="473"/>
      <c r="E19" s="473"/>
      <c r="F19" s="473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62" t="str">
        <f>+VLOOKUP($A20,Master!$D$25:$G$223,4,FALSE)</f>
        <v>Contributions for Pension and Disability Insurance</v>
      </c>
      <c r="C20" s="463"/>
      <c r="D20" s="463"/>
      <c r="E20" s="463"/>
      <c r="F20" s="463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62" t="str">
        <f>+VLOOKUP($A21,Master!$D$25:$G$223,4,FALSE)</f>
        <v>Contributions for Health Insurance</v>
      </c>
      <c r="C21" s="463"/>
      <c r="D21" s="463"/>
      <c r="E21" s="463"/>
      <c r="F21" s="463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62" t="str">
        <f>+VLOOKUP($A22,Master!$D$25:$G$223,4,FALSE)</f>
        <v>Contributions for  Unemployment Insurance</v>
      </c>
      <c r="C22" s="463"/>
      <c r="D22" s="463"/>
      <c r="E22" s="463"/>
      <c r="F22" s="463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62" t="str">
        <f>+VLOOKUP($A23,Master!$D$25:$G$223,4,FALSE)</f>
        <v>Other contributions</v>
      </c>
      <c r="C23" s="463"/>
      <c r="D23" s="463"/>
      <c r="E23" s="463"/>
      <c r="F23" s="463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64" t="str">
        <f>+VLOOKUP($A24,Master!$D$25:$G$223,4,FALSE)</f>
        <v>Duties</v>
      </c>
      <c r="C24" s="465"/>
      <c r="D24" s="465"/>
      <c r="E24" s="465"/>
      <c r="F24" s="465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64" t="str">
        <f>+VLOOKUP($A25,Master!$D$25:$G$223,4,FALSE)</f>
        <v>Fees</v>
      </c>
      <c r="C25" s="465"/>
      <c r="D25" s="465"/>
      <c r="E25" s="465"/>
      <c r="F25" s="465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64" t="str">
        <f>+VLOOKUP($A26,Master!$D$25:$G$223,4,FALSE)</f>
        <v>Other revenues</v>
      </c>
      <c r="C26" s="465"/>
      <c r="D26" s="465"/>
      <c r="E26" s="465"/>
      <c r="F26" s="465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64" t="str">
        <f>+VLOOKUP($A27,Master!$D$25:$G$223,4,FALSE)</f>
        <v>Receipts from Repayment of Loans and Funds Carried over from Previous Year</v>
      </c>
      <c r="C27" s="465"/>
      <c r="D27" s="465"/>
      <c r="E27" s="465"/>
      <c r="F27" s="465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66" t="str">
        <f>+VLOOKUP($A28,Master!$D$25:$G$223,4,FALSE)</f>
        <v>Grants and Transfers</v>
      </c>
      <c r="C28" s="467"/>
      <c r="D28" s="467"/>
      <c r="E28" s="467"/>
      <c r="F28" s="467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52" t="str">
        <f>+VLOOKUP($A29,Master!$D$25:$G$223,4,FALSE)</f>
        <v>Total Expenditures</v>
      </c>
      <c r="C29" s="453"/>
      <c r="D29" s="453"/>
      <c r="E29" s="453"/>
      <c r="F29" s="453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68" t="str">
        <f>+VLOOKUP($A30,Master!$D$25:$G$223,4,FALSE)</f>
        <v>Current Expenditures</v>
      </c>
      <c r="C30" s="469"/>
      <c r="D30" s="469"/>
      <c r="E30" s="469"/>
      <c r="F30" s="469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70" t="str">
        <f>+VLOOKUP($A31,Master!$D$25:$G$223,4,FALSE)</f>
        <v>Current Budgetary Expenditures</v>
      </c>
      <c r="C31" s="471"/>
      <c r="D31" s="471"/>
      <c r="E31" s="471"/>
      <c r="F31" s="471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62" t="str">
        <f>+VLOOKUP($A32,Master!$D$25:$G$223,4,FALSE)</f>
        <v>Gross Salaries and Contributions</v>
      </c>
      <c r="C32" s="463"/>
      <c r="D32" s="463"/>
      <c r="E32" s="463"/>
      <c r="F32" s="463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62" t="str">
        <f>+VLOOKUP($A33,Master!$D$25:$G$223,4,FALSE)</f>
        <v>Other Personal Income</v>
      </c>
      <c r="C33" s="463"/>
      <c r="D33" s="463"/>
      <c r="E33" s="463"/>
      <c r="F33" s="463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62" t="str">
        <f>+VLOOKUP($A34,Master!$D$25:$G$223,4,FALSE)</f>
        <v>Expenditures for Supplies</v>
      </c>
      <c r="C34" s="463"/>
      <c r="D34" s="463"/>
      <c r="E34" s="463"/>
      <c r="F34" s="463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62" t="str">
        <f>+VLOOKUP($A35,Master!$D$25:$G$223,4,FALSE)</f>
        <v>Expenditures for Services</v>
      </c>
      <c r="C35" s="463"/>
      <c r="D35" s="463"/>
      <c r="E35" s="463"/>
      <c r="F35" s="463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62" t="str">
        <f>+VLOOKUP($A36,Master!$D$25:$G$223,4,FALSE)</f>
        <v>Current Maintenance</v>
      </c>
      <c r="C36" s="463"/>
      <c r="D36" s="463"/>
      <c r="E36" s="463"/>
      <c r="F36" s="463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62" t="str">
        <f>+VLOOKUP($A37,Master!$D$25:$G$223,4,FALSE)</f>
        <v>Interests</v>
      </c>
      <c r="C37" s="463"/>
      <c r="D37" s="463"/>
      <c r="E37" s="463"/>
      <c r="F37" s="463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62" t="str">
        <f>+VLOOKUP($A38,Master!$D$25:$G$223,4,FALSE)</f>
        <v>Rent</v>
      </c>
      <c r="C38" s="463"/>
      <c r="D38" s="463"/>
      <c r="E38" s="463"/>
      <c r="F38" s="463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62" t="str">
        <f>+VLOOKUP($A39,Master!$D$25:$G$223,4,FALSE)</f>
        <v>Subsidies</v>
      </c>
      <c r="C39" s="463"/>
      <c r="D39" s="463"/>
      <c r="E39" s="463"/>
      <c r="F39" s="463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62" t="str">
        <f>+VLOOKUP($A40,Master!$D$25:$G$223,4,FALSE)</f>
        <v>Other expenditures</v>
      </c>
      <c r="C40" s="463"/>
      <c r="D40" s="463"/>
      <c r="E40" s="463"/>
      <c r="F40" s="463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62" t="str">
        <f>+VLOOKUP($A41,Master!$D$25:$G$223,4,FALSE)</f>
        <v>Current Capital Expenditure</v>
      </c>
      <c r="C41" s="463"/>
      <c r="D41" s="463"/>
      <c r="E41" s="463"/>
      <c r="F41" s="463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58" t="str">
        <f>+VLOOKUP($A42,Master!$D$25:$G$223,4,FALSE)</f>
        <v>Social Security Transfers</v>
      </c>
      <c r="C42" s="459"/>
      <c r="D42" s="459"/>
      <c r="E42" s="459"/>
      <c r="F42" s="459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62" t="str">
        <f>+VLOOKUP($A43,Master!$D$25:$G$223,4,FALSE)</f>
        <v>Social Security</v>
      </c>
      <c r="C43" s="463"/>
      <c r="D43" s="463"/>
      <c r="E43" s="463"/>
      <c r="F43" s="463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62" t="str">
        <f>+VLOOKUP($A44,Master!$D$25:$G$223,4,FALSE)</f>
        <v>Funds for redundant labor</v>
      </c>
      <c r="C44" s="463"/>
      <c r="D44" s="463"/>
      <c r="E44" s="463"/>
      <c r="F44" s="463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62" t="str">
        <f>+VLOOKUP($A45,Master!$D$25:$G$223,4,FALSE)</f>
        <v>Pension and Disability Insurance</v>
      </c>
      <c r="C45" s="463"/>
      <c r="D45" s="463"/>
      <c r="E45" s="463"/>
      <c r="F45" s="463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62" t="str">
        <f>+VLOOKUP($A46,Master!$D$25:$G$223,4,FALSE)</f>
        <v>Other Health Care Transfers</v>
      </c>
      <c r="C46" s="463"/>
      <c r="D46" s="463"/>
      <c r="E46" s="463"/>
      <c r="F46" s="463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62" t="str">
        <f>+VLOOKUP($A47,Master!$D$25:$G$223,4,FALSE)</f>
        <v>Other Health Care Insurance</v>
      </c>
      <c r="C47" s="463"/>
      <c r="D47" s="463"/>
      <c r="E47" s="463"/>
      <c r="F47" s="463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60" t="str">
        <f>+VLOOKUP($A48,Master!$D$25:$G$223,4,FALSE)</f>
        <v xml:space="preserve">Transfers to Institutions, Individuals, NGO and Public Sector </v>
      </c>
      <c r="C48" s="461"/>
      <c r="D48" s="461"/>
      <c r="E48" s="461"/>
      <c r="F48" s="461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60" t="str">
        <f>+VLOOKUP($A49,Master!$D$25:$G$223,4,FALSE)</f>
        <v>Capital Expenditure</v>
      </c>
      <c r="C49" s="461"/>
      <c r="D49" s="461"/>
      <c r="E49" s="461"/>
      <c r="F49" s="461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30" t="str">
        <f>+VLOOKUP($A50,Master!$D$25:$G$223,4,FALSE)</f>
        <v>Credits and Borrowings</v>
      </c>
      <c r="C50" s="431"/>
      <c r="D50" s="431"/>
      <c r="E50" s="431"/>
      <c r="F50" s="431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30" t="str">
        <f>+VLOOKUP($A51,Master!$D$25:$G$223,4,FALSE)</f>
        <v>Reserves</v>
      </c>
      <c r="C51" s="431"/>
      <c r="D51" s="431"/>
      <c r="E51" s="431"/>
      <c r="F51" s="431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48" t="str">
        <f>+VLOOKUP($A52,Master!$D$25:$G$223,4,FALSE)</f>
        <v>Repayment of Guarantees</v>
      </c>
      <c r="C52" s="449"/>
      <c r="D52" s="449"/>
      <c r="E52" s="449"/>
      <c r="F52" s="449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8" t="str">
        <f>+VLOOKUP($A53,Master!$D$25:$G$223,4,TRUE)</f>
        <v>Repayments of Arrears</v>
      </c>
      <c r="C53" s="449"/>
      <c r="D53" s="449"/>
      <c r="E53" s="449"/>
      <c r="F53" s="449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82" t="str">
        <f>+VLOOKUP($A54,Master!$D$25:$G$225,4,FALSE)</f>
        <v>Net increase of liabilities</v>
      </c>
      <c r="C54" s="483"/>
      <c r="D54" s="483"/>
      <c r="E54" s="483"/>
      <c r="F54" s="483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4" t="str">
        <f>+VLOOKUP($A55,Master!$D$25:$G$223,4,FALSE)</f>
        <v>Surplus / deficit</v>
      </c>
      <c r="C55" s="455"/>
      <c r="D55" s="455"/>
      <c r="E55" s="455"/>
      <c r="F55" s="455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56" t="str">
        <f>+VLOOKUP($A56,Master!$D$25:$G$223,4,FALSE)</f>
        <v>Primary balance</v>
      </c>
      <c r="C56" s="457"/>
      <c r="D56" s="457"/>
      <c r="E56" s="457"/>
      <c r="F56" s="457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58" t="str">
        <f>+VLOOKUP($A57,Master!$D$25:$G$223,4,FALSE)</f>
        <v>Repayment of Debt</v>
      </c>
      <c r="C57" s="459"/>
      <c r="D57" s="459"/>
      <c r="E57" s="459"/>
      <c r="F57" s="459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46" t="str">
        <f>+VLOOKUP($A58,Master!$D$25:$G$223,4,FALSE)</f>
        <v>Repayment of Domestic Debt</v>
      </c>
      <c r="C58" s="447"/>
      <c r="D58" s="447"/>
      <c r="E58" s="447"/>
      <c r="F58" s="447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30" t="str">
        <f>+VLOOKUP($A59,Master!$D$25:$G$223,4,FALSE)</f>
        <v>Repayment of Foreign Debt</v>
      </c>
      <c r="C59" s="431"/>
      <c r="D59" s="431"/>
      <c r="E59" s="431"/>
      <c r="F59" s="431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50" t="str">
        <f>+VLOOKUP($A60,Master!$D$25:$G$223,4,FALSE)</f>
        <v>Financing needs</v>
      </c>
      <c r="C60" s="451"/>
      <c r="D60" s="451"/>
      <c r="E60" s="451"/>
      <c r="F60" s="451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52" t="str">
        <f>+VLOOKUP($A61,Master!$D$25:$G$223,4,FALSE)</f>
        <v>Financing</v>
      </c>
      <c r="C61" s="453"/>
      <c r="D61" s="453"/>
      <c r="E61" s="453"/>
      <c r="F61" s="453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46" t="str">
        <f>+VLOOKUP($A62,Master!$D$25:$G$223,4,FALSE)</f>
        <v>Domestic Loans and Borrowings</v>
      </c>
      <c r="C62" s="447"/>
      <c r="D62" s="447"/>
      <c r="E62" s="447"/>
      <c r="F62" s="447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30" t="str">
        <f>+VLOOKUP($A63,Master!$D$25:$G$223,4,FALSE)</f>
        <v>Foreign Loans and Borrowings</v>
      </c>
      <c r="C63" s="431"/>
      <c r="D63" s="431"/>
      <c r="E63" s="431"/>
      <c r="F63" s="431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30" t="str">
        <f>+VLOOKUP($A64,Master!$D$25:$G$223,4,FALSE)</f>
        <v>Revenues from Selling Assets</v>
      </c>
      <c r="C64" s="431"/>
      <c r="D64" s="431"/>
      <c r="E64" s="431"/>
      <c r="F64" s="431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516" t="str">
        <f>+Master!G250</f>
        <v>Planned Budget Execution</v>
      </c>
      <c r="C101" s="517"/>
      <c r="D101" s="517"/>
      <c r="E101" s="517"/>
      <c r="F101" s="517"/>
      <c r="G101" s="510">
        <v>2016</v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11"/>
      <c r="S101" s="116" t="str">
        <f>+S7</f>
        <v>GDP</v>
      </c>
      <c r="T101" s="117">
        <f>+T7</f>
        <v>3773000000</v>
      </c>
    </row>
    <row r="102" spans="1:21" ht="15.75" customHeight="1">
      <c r="B102" s="518"/>
      <c r="C102" s="519"/>
      <c r="D102" s="519"/>
      <c r="E102" s="519"/>
      <c r="F102" s="520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10" t="str">
        <f>+Master!G244</f>
        <v>Jan - Dec</v>
      </c>
      <c r="T102" s="511">
        <f>+T8</f>
        <v>0</v>
      </c>
    </row>
    <row r="103" spans="1:21" ht="13.5" thickBot="1">
      <c r="B103" s="521"/>
      <c r="C103" s="522"/>
      <c r="D103" s="522"/>
      <c r="E103" s="522"/>
      <c r="F103" s="523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512" t="str">
        <f>+VLOOKUP(LEFT($A104,LEN(A104)-1)*1,Master!$D$25:$G$223,4,FALSE)</f>
        <v>Total Revenues</v>
      </c>
      <c r="C104" s="513"/>
      <c r="D104" s="513"/>
      <c r="E104" s="513"/>
      <c r="F104" s="513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514" t="str">
        <f>+VLOOKUP(LEFT($A105,LEN(A105)-1)*1,Master!$D$25:$G$223,4,FALSE)</f>
        <v>Taxes</v>
      </c>
      <c r="C105" s="515"/>
      <c r="D105" s="515"/>
      <c r="E105" s="515"/>
      <c r="F105" s="515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96" t="str">
        <f>+VLOOKUP(LEFT($A106,LEN(A106)-1)*1,Master!$D$25:$G$223,4,FALSE)</f>
        <v>Personal Income Tax</v>
      </c>
      <c r="C106" s="497"/>
      <c r="D106" s="497"/>
      <c r="E106" s="497"/>
      <c r="F106" s="497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96" t="str">
        <f>+VLOOKUP(LEFT($A107,LEN(A107)-1)*1,Master!$D$25:$G$223,4,FALSE)</f>
        <v>Corporate Income Tax</v>
      </c>
      <c r="C107" s="497"/>
      <c r="D107" s="497"/>
      <c r="E107" s="497"/>
      <c r="F107" s="497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96" t="str">
        <f>+VLOOKUP(LEFT($A108,LEN(A108)-1)*1,Master!$D$25:$G$223,4,FALSE)</f>
        <v xml:space="preserve">Taxes on Sales of Property </v>
      </c>
      <c r="C108" s="497"/>
      <c r="D108" s="497"/>
      <c r="E108" s="497"/>
      <c r="F108" s="497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96" t="str">
        <f>+VLOOKUP(LEFT($A109,LEN(A109)-1)*1,Master!$D$25:$G$223,4,FALSE)</f>
        <v>Value Added Tax</v>
      </c>
      <c r="C109" s="497"/>
      <c r="D109" s="497"/>
      <c r="E109" s="497"/>
      <c r="F109" s="497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96" t="str">
        <f>+VLOOKUP(LEFT($A110,LEN(A110)-1)*1,Master!$D$25:$G$223,4,FALSE)</f>
        <v>Excises</v>
      </c>
      <c r="C110" s="497"/>
      <c r="D110" s="497"/>
      <c r="E110" s="497"/>
      <c r="F110" s="497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96" t="str">
        <f>+VLOOKUP(LEFT($A111,LEN(A111)-1)*1,Master!$D$25:$G$223,4,FALSE)</f>
        <v>Tax on International Trade and Transactions</v>
      </c>
      <c r="C111" s="497"/>
      <c r="D111" s="497"/>
      <c r="E111" s="497"/>
      <c r="F111" s="497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96" t="str">
        <f>+VLOOKUP(LEFT($A112,LEN(A112)-1)*1,Master!$D$25:$G$223,4,FALSE)</f>
        <v>Other Republic Taxes</v>
      </c>
      <c r="C112" s="497"/>
      <c r="D112" s="497"/>
      <c r="E112" s="497"/>
      <c r="F112" s="497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508" t="str">
        <f>+VLOOKUP(LEFT($A113,LEN(A113)-1)*1,Master!$D$25:$G$223,4,FALSE)</f>
        <v>Contributions</v>
      </c>
      <c r="C113" s="509"/>
      <c r="D113" s="509"/>
      <c r="E113" s="509"/>
      <c r="F113" s="509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96" t="str">
        <f>+VLOOKUP(LEFT($A114,LEN(A114)-1)*1,Master!$D$25:$G$223,4,FALSE)</f>
        <v>Contributions for Pension and Disability Insurance</v>
      </c>
      <c r="C114" s="497"/>
      <c r="D114" s="497"/>
      <c r="E114" s="497"/>
      <c r="F114" s="497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96" t="str">
        <f>+VLOOKUP(LEFT($A115,LEN(A115)-1)*1,Master!$D$25:$G$223,4,FALSE)</f>
        <v>Contributions for Health Insurance</v>
      </c>
      <c r="C115" s="497"/>
      <c r="D115" s="497"/>
      <c r="E115" s="497"/>
      <c r="F115" s="497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96" t="str">
        <f>+VLOOKUP(LEFT($A116,LEN(A116)-1)*1,Master!$D$25:$G$223,4,FALSE)</f>
        <v>Contributions for  Unemployment Insurance</v>
      </c>
      <c r="C116" s="497"/>
      <c r="D116" s="497"/>
      <c r="E116" s="497"/>
      <c r="F116" s="497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96" t="str">
        <f>+VLOOKUP(LEFT($A117,LEN(A117)-1)*1,Master!$D$25:$G$223,4,FALSE)</f>
        <v>Other contributions</v>
      </c>
      <c r="C117" s="497"/>
      <c r="D117" s="497"/>
      <c r="E117" s="497"/>
      <c r="F117" s="497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Duties</v>
      </c>
      <c r="C118" s="501"/>
      <c r="D118" s="501"/>
      <c r="E118" s="501"/>
      <c r="F118" s="501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Fees</v>
      </c>
      <c r="C119" s="501"/>
      <c r="D119" s="501"/>
      <c r="E119" s="501"/>
      <c r="F119" s="501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Other revenues</v>
      </c>
      <c r="C120" s="501"/>
      <c r="D120" s="501"/>
      <c r="E120" s="501"/>
      <c r="F120" s="501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Receipts from Repayment of Loans and Funds Carried over from Previous Year</v>
      </c>
      <c r="C121" s="501"/>
      <c r="D121" s="501"/>
      <c r="E121" s="501"/>
      <c r="F121" s="501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502" t="str">
        <f>+VLOOKUP(LEFT($A122,LEN(A122)-1)*1,Master!$D$25:$G$223,4,FALSE)</f>
        <v>Grants and Transfers</v>
      </c>
      <c r="C122" s="503"/>
      <c r="D122" s="503"/>
      <c r="E122" s="503"/>
      <c r="F122" s="503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486" t="str">
        <f>+VLOOKUP(LEFT($A123,LEN(A123)-1)*1,Master!$D$25:$G$223,4,FALSE)</f>
        <v>Total Expenditures</v>
      </c>
      <c r="C123" s="487"/>
      <c r="D123" s="487"/>
      <c r="E123" s="487"/>
      <c r="F123" s="487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504" t="str">
        <f>+VLOOKUP(LEFT($A124,LEN(A124)-1)*1,Master!$D$25:$G$223,4,FALSE)</f>
        <v>Current Expenditures</v>
      </c>
      <c r="C124" s="505"/>
      <c r="D124" s="505"/>
      <c r="E124" s="505"/>
      <c r="F124" s="505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06" t="str">
        <f>+VLOOKUP(LEFT($A125,LEN(A125)-1)*1,Master!$D$25:$G$223,4,FALSE)</f>
        <v>Current Budgetary Expenditures</v>
      </c>
      <c r="C125" s="507"/>
      <c r="D125" s="507"/>
      <c r="E125" s="507"/>
      <c r="F125" s="507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96" t="str">
        <f>+VLOOKUP(LEFT($A126,LEN(A126)-1)*1,Master!$D$25:$G$223,4,FALSE)</f>
        <v>Gross Salaries and Contributions</v>
      </c>
      <c r="C126" s="497"/>
      <c r="D126" s="497"/>
      <c r="E126" s="497"/>
      <c r="F126" s="497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96" t="str">
        <f>+VLOOKUP(LEFT($A127,LEN(A127)-1)*1,Master!$D$25:$G$223,4,FALSE)</f>
        <v>Other Personal Income</v>
      </c>
      <c r="C127" s="497"/>
      <c r="D127" s="497"/>
      <c r="E127" s="497"/>
      <c r="F127" s="497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96" t="str">
        <f>+VLOOKUP(LEFT($A128,LEN(A128)-1)*1,Master!$D$25:$G$223,4,FALSE)</f>
        <v>Expenditures for Supplies</v>
      </c>
      <c r="C128" s="497"/>
      <c r="D128" s="497"/>
      <c r="E128" s="497"/>
      <c r="F128" s="497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96" t="str">
        <f>+VLOOKUP(LEFT($A129,LEN(A129)-1)*1,Master!$D$25:$G$223,4,FALSE)</f>
        <v>Expenditures for Services</v>
      </c>
      <c r="C129" s="497"/>
      <c r="D129" s="497"/>
      <c r="E129" s="497"/>
      <c r="F129" s="497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96" t="str">
        <f>+VLOOKUP(LEFT($A130,LEN(A130)-1)*1,Master!$D$25:$G$223,4,FALSE)</f>
        <v>Current Maintenance</v>
      </c>
      <c r="C130" s="497"/>
      <c r="D130" s="497"/>
      <c r="E130" s="497"/>
      <c r="F130" s="497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96" t="str">
        <f>+VLOOKUP(LEFT($A131,LEN(A131)-1)*1,Master!$D$25:$G$223,4,FALSE)</f>
        <v>Interests</v>
      </c>
      <c r="C131" s="497"/>
      <c r="D131" s="497"/>
      <c r="E131" s="497"/>
      <c r="F131" s="497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96" t="str">
        <f>+VLOOKUP(LEFT($A132,LEN(A132)-1)*1,Master!$D$25:$G$223,4,FALSE)</f>
        <v>Rent</v>
      </c>
      <c r="C132" s="497"/>
      <c r="D132" s="497"/>
      <c r="E132" s="497"/>
      <c r="F132" s="497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96" t="str">
        <f>+VLOOKUP(LEFT($A133,LEN(A133)-1)*1,Master!$D$25:$G$223,4,FALSE)</f>
        <v>Subsidies</v>
      </c>
      <c r="C133" s="497"/>
      <c r="D133" s="497"/>
      <c r="E133" s="497"/>
      <c r="F133" s="497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96" t="str">
        <f>+VLOOKUP(LEFT($A134,LEN(A134)-1)*1,Master!$D$25:$G$223,4,FALSE)</f>
        <v>Other expenditures</v>
      </c>
      <c r="C134" s="497"/>
      <c r="D134" s="497"/>
      <c r="E134" s="497"/>
      <c r="F134" s="497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96" t="str">
        <f>+VLOOKUP(LEFT($A135,LEN(A135)-1)*1,Master!$D$25:$G$223,4,FALSE)</f>
        <v>Current Capital Expenditure</v>
      </c>
      <c r="C135" s="497"/>
      <c r="D135" s="497"/>
      <c r="E135" s="497"/>
      <c r="F135" s="497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494" t="str">
        <f>+VLOOKUP(LEFT($A136,LEN(A136)-1)*1,Master!$D$25:$G$223,4,FALSE)</f>
        <v>Social Security Transfers</v>
      </c>
      <c r="C136" s="495"/>
      <c r="D136" s="495"/>
      <c r="E136" s="495"/>
      <c r="F136" s="495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96" t="str">
        <f>+VLOOKUP(LEFT($A137,LEN(A137)-1)*1,Master!$D$25:$G$223,4,FALSE)</f>
        <v>Social Security</v>
      </c>
      <c r="C137" s="497"/>
      <c r="D137" s="497"/>
      <c r="E137" s="497"/>
      <c r="F137" s="497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96" t="str">
        <f>+VLOOKUP(LEFT($A138,LEN(A138)-1)*1,Master!$D$25:$G$223,4,FALSE)</f>
        <v>Funds for redundant labor</v>
      </c>
      <c r="C138" s="497"/>
      <c r="D138" s="497"/>
      <c r="E138" s="497"/>
      <c r="F138" s="497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96" t="str">
        <f>+VLOOKUP(LEFT($A139,LEN(A139)-1)*1,Master!$D$25:$G$223,4,FALSE)</f>
        <v>Pension and Disability Insurance</v>
      </c>
      <c r="C139" s="497"/>
      <c r="D139" s="497"/>
      <c r="E139" s="497"/>
      <c r="F139" s="497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96" t="str">
        <f>+VLOOKUP(LEFT($A140,LEN(A140)-1)*1,Master!$D$25:$G$223,4,FALSE)</f>
        <v>Other Health Care Transfers</v>
      </c>
      <c r="C140" s="497"/>
      <c r="D140" s="497"/>
      <c r="E140" s="497"/>
      <c r="F140" s="497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96" t="str">
        <f>+VLOOKUP(LEFT($A141,LEN(A141)-1)*1,Master!$D$25:$G$223,4,FALSE)</f>
        <v>Other Health Care Insurance</v>
      </c>
      <c r="C141" s="497"/>
      <c r="D141" s="497"/>
      <c r="E141" s="497"/>
      <c r="F141" s="497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498" t="str">
        <f>+VLOOKUP(LEFT($A142,LEN(A142)-1)*1,Master!$D$25:$G$223,4,FALSE)</f>
        <v xml:space="preserve">Transfers to Institutions, Individuals, NGO and Public Sector </v>
      </c>
      <c r="C142" s="499"/>
      <c r="D142" s="499"/>
      <c r="E142" s="499"/>
      <c r="F142" s="499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498" t="str">
        <f>+VLOOKUP(LEFT($A143,LEN(A143)-1)*1,Master!$D$25:$G$223,4,FALSE)</f>
        <v>Capital Expenditure</v>
      </c>
      <c r="C143" s="499"/>
      <c r="D143" s="499"/>
      <c r="E143" s="499"/>
      <c r="F143" s="499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480" t="str">
        <f>+VLOOKUP(LEFT($A144,LEN(A144)-1)*1,Master!$D$25:$G$223,4,FALSE)</f>
        <v>Credits and Borrowings</v>
      </c>
      <c r="C144" s="481"/>
      <c r="D144" s="481"/>
      <c r="E144" s="481"/>
      <c r="F144" s="481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480" t="str">
        <f>+VLOOKUP(LEFT($A145,LEN(A145)-1)*1,Master!$D$25:$G$223,4,FALSE)</f>
        <v>Reserves</v>
      </c>
      <c r="C145" s="481"/>
      <c r="D145" s="481"/>
      <c r="E145" s="481"/>
      <c r="F145" s="481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480" t="str">
        <f>+VLOOKUP(LEFT($A146,LEN(A146)-1)*1,Master!$D$25:$G$223,4,FALSE)</f>
        <v>Repayment of Guarantees</v>
      </c>
      <c r="C146" s="481"/>
      <c r="D146" s="481"/>
      <c r="E146" s="481"/>
      <c r="F146" s="481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700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90" t="str">
        <f>+VLOOKUP(LEFT($A148,LEN(A148)-1)*1,Master!$D$25:$G$223,4,FALSE)</f>
        <v>Surplus / deficit</v>
      </c>
      <c r="C148" s="491"/>
      <c r="D148" s="491"/>
      <c r="E148" s="491"/>
      <c r="F148" s="491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492" t="str">
        <f>+VLOOKUP(LEFT($A149,LEN(A149)-1)*1,Master!$D$25:$G$223,4,FALSE)</f>
        <v>Primary balance</v>
      </c>
      <c r="C149" s="493"/>
      <c r="D149" s="493"/>
      <c r="E149" s="493"/>
      <c r="F149" s="493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494" t="str">
        <f>+VLOOKUP(LEFT($A150,LEN(A150)-1)*1,Master!$D$25:$G$223,4,FALSE)</f>
        <v>Repayment of Debt</v>
      </c>
      <c r="C150" s="495"/>
      <c r="D150" s="495"/>
      <c r="E150" s="495"/>
      <c r="F150" s="495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488" t="str">
        <f>+VLOOKUP(LEFT($A151,LEN(A151)-1)*1,Master!$D$25:$G$223,4,FALSE)</f>
        <v>Repayment of Domestic Debt</v>
      </c>
      <c r="C151" s="489"/>
      <c r="D151" s="489"/>
      <c r="E151" s="489"/>
      <c r="F151" s="489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480" t="str">
        <f>+VLOOKUP(LEFT($A152,LEN(A152)-1)*1,Master!$D$25:$G$223,4,FALSE)</f>
        <v>Repayment of Foreign Debt</v>
      </c>
      <c r="C152" s="481"/>
      <c r="D152" s="481"/>
      <c r="E152" s="481"/>
      <c r="F152" s="481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82" t="str">
        <f>+VLOOKUP(LEFT($A153,LEN(A153)-1)*1,Master!$D$25:$G$223,4,FALSE)</f>
        <v>Repayments of Arrears</v>
      </c>
      <c r="C153" s="483"/>
      <c r="D153" s="483"/>
      <c r="E153" s="483"/>
      <c r="F153" s="483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484" t="str">
        <f>+VLOOKUP(LEFT($A154,LEN(A154)-1)*1,Master!$D$25:$G$223,4,FALSE)</f>
        <v>Financing needs</v>
      </c>
      <c r="C154" s="485"/>
      <c r="D154" s="485"/>
      <c r="E154" s="485"/>
      <c r="F154" s="485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486" t="str">
        <f>+VLOOKUP(LEFT($A155,LEN(A155)-1)*1,Master!$D$25:$G$223,4,FALSE)</f>
        <v>Financing</v>
      </c>
      <c r="C155" s="487"/>
      <c r="D155" s="487"/>
      <c r="E155" s="487"/>
      <c r="F155" s="487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488" t="str">
        <f>+VLOOKUP(LEFT($A156,LEN(A156)-1)*1,Master!$D$25:$G$223,4,FALSE)</f>
        <v>Domestic Loans and Borrowings</v>
      </c>
      <c r="C156" s="489"/>
      <c r="D156" s="489"/>
      <c r="E156" s="489"/>
      <c r="F156" s="489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480" t="str">
        <f>+VLOOKUP(LEFT($A157,LEN(A157)-1)*1,Master!$D$25:$G$223,4,FALSE)</f>
        <v>Foreign Loans and Borrowings</v>
      </c>
      <c r="C157" s="481"/>
      <c r="D157" s="481"/>
      <c r="E157" s="481"/>
      <c r="F157" s="481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480" t="str">
        <f>+VLOOKUP(LEFT($A158,LEN(A158)-1)*1,Master!$D$25:$G$223,4,FALSE)</f>
        <v>Revenues from Selling Assets</v>
      </c>
      <c r="C158" s="481"/>
      <c r="D158" s="481"/>
      <c r="E158" s="481"/>
      <c r="F158" s="481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525" t="str">
        <f>+Master!G249</f>
        <v>Budget Execution</v>
      </c>
      <c r="C7" s="433"/>
      <c r="D7" s="433"/>
      <c r="E7" s="433"/>
      <c r="F7" s="433"/>
      <c r="G7" s="441">
        <v>2015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5"/>
      <c r="S7" s="261" t="str">
        <f>+Master!G246</f>
        <v>GDP</v>
      </c>
      <c r="T7" s="262">
        <v>3625000000</v>
      </c>
    </row>
    <row r="8" spans="1:20" ht="16.5" customHeight="1">
      <c r="A8" s="170"/>
      <c r="B8" s="434"/>
      <c r="C8" s="435"/>
      <c r="D8" s="435"/>
      <c r="E8" s="435"/>
      <c r="F8" s="436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41" t="s">
        <v>741</v>
      </c>
      <c r="T8" s="445"/>
    </row>
    <row r="9" spans="1:20" ht="13.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62" t="str">
        <f>+VLOOKUP($A18,Master!$D$25:$G$223,4,FALSE)</f>
        <v>Other Republic Taxes</v>
      </c>
      <c r="C18" s="463"/>
      <c r="D18" s="463"/>
      <c r="E18" s="463"/>
      <c r="F18" s="463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72" t="str">
        <f>+VLOOKUP($A19,Master!$D$25:$G$223,4,FALSE)</f>
        <v>Contributions</v>
      </c>
      <c r="C19" s="473"/>
      <c r="D19" s="473"/>
      <c r="E19" s="473"/>
      <c r="F19" s="473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62" t="str">
        <f>+VLOOKUP($A20,Master!$D$25:$G$223,4,FALSE)</f>
        <v>Contributions for Pension and Disability Insurance</v>
      </c>
      <c r="C20" s="463"/>
      <c r="D20" s="463"/>
      <c r="E20" s="463"/>
      <c r="F20" s="463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62" t="str">
        <f>+VLOOKUP($A21,Master!$D$25:$G$223,4,FALSE)</f>
        <v>Contributions for Health Insurance</v>
      </c>
      <c r="C21" s="463"/>
      <c r="D21" s="463"/>
      <c r="E21" s="463"/>
      <c r="F21" s="463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62" t="str">
        <f>+VLOOKUP($A22,Master!$D$25:$G$223,4,FALSE)</f>
        <v>Contributions for  Unemployment Insurance</v>
      </c>
      <c r="C22" s="463"/>
      <c r="D22" s="463"/>
      <c r="E22" s="463"/>
      <c r="F22" s="463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62" t="str">
        <f>+VLOOKUP($A23,Master!$D$25:$G$223,4,FALSE)</f>
        <v>Other contributions</v>
      </c>
      <c r="C23" s="463"/>
      <c r="D23" s="463"/>
      <c r="E23" s="463"/>
      <c r="F23" s="463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64" t="str">
        <f>+VLOOKUP($A24,Master!$D$25:$G$223,4,FALSE)</f>
        <v>Duties</v>
      </c>
      <c r="C24" s="465"/>
      <c r="D24" s="465"/>
      <c r="E24" s="465"/>
      <c r="F24" s="465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64" t="str">
        <f>+VLOOKUP($A25,Master!$D$25:$G$223,4,FALSE)</f>
        <v>Fees</v>
      </c>
      <c r="C25" s="465"/>
      <c r="D25" s="465"/>
      <c r="E25" s="465"/>
      <c r="F25" s="465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64" t="str">
        <f>+VLOOKUP($A26,Master!$D$25:$G$223,4,FALSE)</f>
        <v>Other revenues</v>
      </c>
      <c r="C26" s="465"/>
      <c r="D26" s="465"/>
      <c r="E26" s="465"/>
      <c r="F26" s="465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64" t="str">
        <f>+VLOOKUP($A27,Master!$D$25:$G$223,4,FALSE)</f>
        <v>Receipts from Repayment of Loans and Funds Carried over from Previous Year</v>
      </c>
      <c r="C27" s="465"/>
      <c r="D27" s="465"/>
      <c r="E27" s="465"/>
      <c r="F27" s="465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66" t="str">
        <f>+VLOOKUP($A28,Master!$D$25:$G$223,4,FALSE)</f>
        <v>Grants and Transfers</v>
      </c>
      <c r="C28" s="467"/>
      <c r="D28" s="467"/>
      <c r="E28" s="467"/>
      <c r="F28" s="467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52" t="str">
        <f>+VLOOKUP($A29,Master!$D$25:$G$223,4,FALSE)</f>
        <v>Total Expenditures</v>
      </c>
      <c r="C29" s="453"/>
      <c r="D29" s="453"/>
      <c r="E29" s="453"/>
      <c r="F29" s="453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68" t="str">
        <f>+VLOOKUP($A30,Master!$D$25:$G$223,4,FALSE)</f>
        <v>Current Expenditures</v>
      </c>
      <c r="C30" s="469"/>
      <c r="D30" s="469"/>
      <c r="E30" s="469"/>
      <c r="F30" s="469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70" t="str">
        <f>+VLOOKUP($A31,Master!$D$25:$G$223,4,FALSE)</f>
        <v>Current Budgetary Expenditures</v>
      </c>
      <c r="C31" s="471"/>
      <c r="D31" s="471"/>
      <c r="E31" s="471"/>
      <c r="F31" s="471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62" t="str">
        <f>+VLOOKUP($A32,Master!$D$25:$G$223,4,FALSE)</f>
        <v>Gross Salaries and Contributions</v>
      </c>
      <c r="C32" s="463"/>
      <c r="D32" s="463"/>
      <c r="E32" s="463"/>
      <c r="F32" s="463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62" t="str">
        <f>+VLOOKUP($A33,Master!$D$25:$G$223,4,FALSE)</f>
        <v>Other Personal Income</v>
      </c>
      <c r="C33" s="463"/>
      <c r="D33" s="463"/>
      <c r="E33" s="463"/>
      <c r="F33" s="463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62" t="str">
        <f>+VLOOKUP($A34,Master!$D$25:$G$223,4,FALSE)</f>
        <v>Expenditures for Supplies</v>
      </c>
      <c r="C34" s="463"/>
      <c r="D34" s="463"/>
      <c r="E34" s="463"/>
      <c r="F34" s="463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62" t="str">
        <f>+VLOOKUP($A35,Master!$D$25:$G$223,4,FALSE)</f>
        <v>Expenditures for Services</v>
      </c>
      <c r="C35" s="463"/>
      <c r="D35" s="463"/>
      <c r="E35" s="463"/>
      <c r="F35" s="463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62" t="str">
        <f>+VLOOKUP($A36,Master!$D$25:$G$223,4,FALSE)</f>
        <v>Current Maintenance</v>
      </c>
      <c r="C36" s="463"/>
      <c r="D36" s="463"/>
      <c r="E36" s="463"/>
      <c r="F36" s="463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62" t="str">
        <f>+VLOOKUP($A37,Master!$D$25:$G$223,4,FALSE)</f>
        <v>Interests</v>
      </c>
      <c r="C37" s="463"/>
      <c r="D37" s="463"/>
      <c r="E37" s="463"/>
      <c r="F37" s="463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62" t="str">
        <f>+VLOOKUP($A38,Master!$D$25:$G$223,4,FALSE)</f>
        <v>Rent</v>
      </c>
      <c r="C38" s="463"/>
      <c r="D38" s="463"/>
      <c r="E38" s="463"/>
      <c r="F38" s="463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62" t="str">
        <f>+VLOOKUP($A39,Master!$D$25:$G$223,4,FALSE)</f>
        <v>Subsidies</v>
      </c>
      <c r="C39" s="463"/>
      <c r="D39" s="463"/>
      <c r="E39" s="463"/>
      <c r="F39" s="463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62" t="str">
        <f>+VLOOKUP($A40,Master!$D$25:$G$223,4,FALSE)</f>
        <v>Other expenditures</v>
      </c>
      <c r="C40" s="463"/>
      <c r="D40" s="463"/>
      <c r="E40" s="463"/>
      <c r="F40" s="463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62" t="str">
        <f>+VLOOKUP($A41,Master!$D$25:$G$223,4,FALSE)</f>
        <v>Current Capital Expenditure</v>
      </c>
      <c r="C41" s="463"/>
      <c r="D41" s="463"/>
      <c r="E41" s="463"/>
      <c r="F41" s="463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58" t="str">
        <f>+VLOOKUP($A42,Master!$D$25:$G$223,4,FALSE)</f>
        <v>Social Security Transfers</v>
      </c>
      <c r="C42" s="459"/>
      <c r="D42" s="459"/>
      <c r="E42" s="459"/>
      <c r="F42" s="459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62" t="str">
        <f>+VLOOKUP($A43,Master!$D$25:$G$223,4,FALSE)</f>
        <v>Social Security</v>
      </c>
      <c r="C43" s="463"/>
      <c r="D43" s="463"/>
      <c r="E43" s="463"/>
      <c r="F43" s="463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62" t="str">
        <f>+VLOOKUP($A44,Master!$D$25:$G$223,4,FALSE)</f>
        <v>Funds for redundant labor</v>
      </c>
      <c r="C44" s="463"/>
      <c r="D44" s="463"/>
      <c r="E44" s="463"/>
      <c r="F44" s="463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62" t="str">
        <f>+VLOOKUP($A45,Master!$D$25:$G$223,4,FALSE)</f>
        <v>Pension and Disability Insurance</v>
      </c>
      <c r="C45" s="463"/>
      <c r="D45" s="463"/>
      <c r="E45" s="463"/>
      <c r="F45" s="463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62" t="str">
        <f>+VLOOKUP($A46,Master!$D$25:$G$223,4,FALSE)</f>
        <v>Other Health Care Transfers</v>
      </c>
      <c r="C46" s="463"/>
      <c r="D46" s="463"/>
      <c r="E46" s="463"/>
      <c r="F46" s="463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62" t="str">
        <f>+VLOOKUP($A47,Master!$D$25:$G$223,4,FALSE)</f>
        <v>Other Health Care Insurance</v>
      </c>
      <c r="C47" s="463"/>
      <c r="D47" s="463"/>
      <c r="E47" s="463"/>
      <c r="F47" s="463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60" t="str">
        <f>+VLOOKUP($A48,Master!$D$25:$G$223,4,FALSE)</f>
        <v xml:space="preserve">Transfers to Institutions, Individuals, NGO and Public Sector </v>
      </c>
      <c r="C48" s="461"/>
      <c r="D48" s="461"/>
      <c r="E48" s="461"/>
      <c r="F48" s="461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60" t="str">
        <f>+VLOOKUP($A49,Master!$D$25:$G$223,4,FALSE)</f>
        <v>Capital Expenditure</v>
      </c>
      <c r="C49" s="461"/>
      <c r="D49" s="461"/>
      <c r="E49" s="461"/>
      <c r="F49" s="461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30" t="str">
        <f>+VLOOKUP($A50,Master!$D$25:$G$223,4,FALSE)</f>
        <v>Credits and Borrowings</v>
      </c>
      <c r="C50" s="431"/>
      <c r="D50" s="431"/>
      <c r="E50" s="431"/>
      <c r="F50" s="431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30" t="str">
        <f>+VLOOKUP($A51,Master!$D$25:$G$223,4,FALSE)</f>
        <v>Reserves</v>
      </c>
      <c r="C51" s="431"/>
      <c r="D51" s="431"/>
      <c r="E51" s="431"/>
      <c r="F51" s="431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48" t="str">
        <f>+VLOOKUP($A52,Master!$D$25:$G$223,4,FALSE)</f>
        <v>Repayment of Guarantees</v>
      </c>
      <c r="C52" s="449"/>
      <c r="D52" s="449"/>
      <c r="E52" s="449"/>
      <c r="F52" s="449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48" t="str">
        <f>+VLOOKUP($A53,Master!$D$25:$G$223,4,TRUE)</f>
        <v>Repayments of Arrears</v>
      </c>
      <c r="C53" s="449"/>
      <c r="D53" s="449"/>
      <c r="E53" s="449"/>
      <c r="F53" s="449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82" t="str">
        <f>+VLOOKUP($A54,Master!$D$25:$G$225,4,FALSE)</f>
        <v>Net increase of liabilities</v>
      </c>
      <c r="C54" s="483"/>
      <c r="D54" s="483"/>
      <c r="E54" s="483"/>
      <c r="F54" s="483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54" t="str">
        <f>+VLOOKUP($A55,Master!$D$25:$G$223,4,FALSE)</f>
        <v>Surplus / deficit</v>
      </c>
      <c r="C55" s="455"/>
      <c r="D55" s="455"/>
      <c r="E55" s="455"/>
      <c r="F55" s="455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56" t="str">
        <f>+VLOOKUP($A56,Master!$D$25:$G$223,4,FALSE)</f>
        <v>Primary balance</v>
      </c>
      <c r="C56" s="457"/>
      <c r="D56" s="457"/>
      <c r="E56" s="457"/>
      <c r="F56" s="457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58" t="str">
        <f>+VLOOKUP($A57,Master!$D$25:$G$223,4,FALSE)</f>
        <v>Repayment of Debt</v>
      </c>
      <c r="C57" s="459"/>
      <c r="D57" s="459"/>
      <c r="E57" s="459"/>
      <c r="F57" s="459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46" t="str">
        <f>+VLOOKUP($A58,Master!$D$25:$G$223,4,FALSE)</f>
        <v>Repayment of Domestic Debt</v>
      </c>
      <c r="C58" s="447"/>
      <c r="D58" s="447"/>
      <c r="E58" s="447"/>
      <c r="F58" s="447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30" t="str">
        <f>+VLOOKUP($A59,Master!$D$25:$G$223,4,FALSE)</f>
        <v>Repayment of Foreign Debt</v>
      </c>
      <c r="C59" s="431"/>
      <c r="D59" s="431"/>
      <c r="E59" s="431"/>
      <c r="F59" s="431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50" t="str">
        <f>+VLOOKUP($A60,Master!$D$25:$G$223,4,FALSE)</f>
        <v>Financing needs</v>
      </c>
      <c r="C60" s="451"/>
      <c r="D60" s="451"/>
      <c r="E60" s="451"/>
      <c r="F60" s="451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52" t="str">
        <f>+VLOOKUP($A61,Master!$D$25:$G$223,4,FALSE)</f>
        <v>Financing</v>
      </c>
      <c r="C61" s="453"/>
      <c r="D61" s="453"/>
      <c r="E61" s="453"/>
      <c r="F61" s="453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46" t="str">
        <f>+VLOOKUP($A62,Master!$D$25:$G$223,4,FALSE)</f>
        <v>Domestic Loans and Borrowings</v>
      </c>
      <c r="C62" s="447"/>
      <c r="D62" s="447"/>
      <c r="E62" s="447"/>
      <c r="F62" s="447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30" t="str">
        <f>+VLOOKUP($A63,Master!$D$25:$G$223,4,FALSE)</f>
        <v>Foreign Loans and Borrowings</v>
      </c>
      <c r="C63" s="431"/>
      <c r="D63" s="431"/>
      <c r="E63" s="431"/>
      <c r="F63" s="431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30" t="str">
        <f>+VLOOKUP($A64,Master!$D$25:$G$223,4,FALSE)</f>
        <v>Revenues from Selling Assets</v>
      </c>
      <c r="C64" s="431"/>
      <c r="D64" s="431"/>
      <c r="E64" s="431"/>
      <c r="F64" s="431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516" t="str">
        <f>+Master!G250</f>
        <v>Planned Budget Execution</v>
      </c>
      <c r="C101" s="517"/>
      <c r="D101" s="517"/>
      <c r="E101" s="517"/>
      <c r="F101" s="517"/>
      <c r="G101" s="510">
        <v>2015</v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11"/>
      <c r="S101" s="116" t="str">
        <f>+S7</f>
        <v>GDP</v>
      </c>
      <c r="T101" s="117">
        <f>+T7</f>
        <v>3625000000</v>
      </c>
    </row>
    <row r="102" spans="1:21" ht="15.75" customHeight="1">
      <c r="B102" s="518"/>
      <c r="C102" s="519"/>
      <c r="D102" s="519"/>
      <c r="E102" s="519"/>
      <c r="F102" s="520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10" t="str">
        <f>+Master!G244</f>
        <v>Jan - Dec</v>
      </c>
      <c r="T102" s="511">
        <f>+T8</f>
        <v>0</v>
      </c>
    </row>
    <row r="103" spans="1:21" ht="13.5" thickBot="1">
      <c r="B103" s="521"/>
      <c r="C103" s="522"/>
      <c r="D103" s="522"/>
      <c r="E103" s="522"/>
      <c r="F103" s="523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512" t="str">
        <f>+VLOOKUP(LEFT($A104,LEN(A104)-1)*1,Master!$D$25:$G$223,4,FALSE)</f>
        <v>Total Revenues</v>
      </c>
      <c r="C104" s="513"/>
      <c r="D104" s="513"/>
      <c r="E104" s="513"/>
      <c r="F104" s="513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514" t="str">
        <f>+VLOOKUP(LEFT($A105,LEN(A105)-1)*1,Master!$D$25:$G$223,4,FALSE)</f>
        <v>Taxes</v>
      </c>
      <c r="C105" s="515"/>
      <c r="D105" s="515"/>
      <c r="E105" s="515"/>
      <c r="F105" s="515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96" t="str">
        <f>+VLOOKUP(LEFT($A106,LEN(A106)-1)*1,Master!$D$25:$G$223,4,FALSE)</f>
        <v>Personal Income Tax</v>
      </c>
      <c r="C106" s="497"/>
      <c r="D106" s="497"/>
      <c r="E106" s="497"/>
      <c r="F106" s="497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96" t="str">
        <f>+VLOOKUP(LEFT($A107,LEN(A107)-1)*1,Master!$D$25:$G$223,4,FALSE)</f>
        <v>Corporate Income Tax</v>
      </c>
      <c r="C107" s="497"/>
      <c r="D107" s="497"/>
      <c r="E107" s="497"/>
      <c r="F107" s="497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96" t="str">
        <f>+VLOOKUP(LEFT($A108,LEN(A108)-1)*1,Master!$D$25:$G$223,4,FALSE)</f>
        <v xml:space="preserve">Taxes on Sales of Property </v>
      </c>
      <c r="C108" s="497"/>
      <c r="D108" s="497"/>
      <c r="E108" s="497"/>
      <c r="F108" s="497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96" t="str">
        <f>+VLOOKUP(LEFT($A109,LEN(A109)-1)*1,Master!$D$25:$G$223,4,FALSE)</f>
        <v>Value Added Tax</v>
      </c>
      <c r="C109" s="497"/>
      <c r="D109" s="497"/>
      <c r="E109" s="497"/>
      <c r="F109" s="497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96" t="str">
        <f>+VLOOKUP(LEFT($A110,LEN(A110)-1)*1,Master!$D$25:$G$223,4,FALSE)</f>
        <v>Excises</v>
      </c>
      <c r="C110" s="497"/>
      <c r="D110" s="497"/>
      <c r="E110" s="497"/>
      <c r="F110" s="497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96" t="str">
        <f>+VLOOKUP(LEFT($A111,LEN(A111)-1)*1,Master!$D$25:$G$223,4,FALSE)</f>
        <v>Tax on International Trade and Transactions</v>
      </c>
      <c r="C111" s="497"/>
      <c r="D111" s="497"/>
      <c r="E111" s="497"/>
      <c r="F111" s="497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96" t="str">
        <f>+VLOOKUP(LEFT($A112,LEN(A112)-1)*1,Master!$D$25:$G$223,4,FALSE)</f>
        <v>Other Republic Taxes</v>
      </c>
      <c r="C112" s="497"/>
      <c r="D112" s="497"/>
      <c r="E112" s="497"/>
      <c r="F112" s="497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508" t="str">
        <f>+VLOOKUP(LEFT($A113,LEN(A113)-1)*1,Master!$D$25:$G$223,4,FALSE)</f>
        <v>Contributions</v>
      </c>
      <c r="C113" s="509"/>
      <c r="D113" s="509"/>
      <c r="E113" s="509"/>
      <c r="F113" s="509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96" t="str">
        <f>+VLOOKUP(LEFT($A114,LEN(A114)-1)*1,Master!$D$25:$G$223,4,FALSE)</f>
        <v>Contributions for Pension and Disability Insurance</v>
      </c>
      <c r="C114" s="497"/>
      <c r="D114" s="497"/>
      <c r="E114" s="497"/>
      <c r="F114" s="497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96" t="str">
        <f>+VLOOKUP(LEFT($A115,LEN(A115)-1)*1,Master!$D$25:$G$223,4,FALSE)</f>
        <v>Contributions for Health Insurance</v>
      </c>
      <c r="C115" s="497"/>
      <c r="D115" s="497"/>
      <c r="E115" s="497"/>
      <c r="F115" s="497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96" t="str">
        <f>+VLOOKUP(LEFT($A116,LEN(A116)-1)*1,Master!$D$25:$G$223,4,FALSE)</f>
        <v>Contributions for  Unemployment Insurance</v>
      </c>
      <c r="C116" s="497"/>
      <c r="D116" s="497"/>
      <c r="E116" s="497"/>
      <c r="F116" s="497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96" t="str">
        <f>+VLOOKUP(LEFT($A117,LEN(A117)-1)*1,Master!$D$25:$G$223,4,FALSE)</f>
        <v>Other contributions</v>
      </c>
      <c r="C117" s="497"/>
      <c r="D117" s="497"/>
      <c r="E117" s="497"/>
      <c r="F117" s="497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Duties</v>
      </c>
      <c r="C118" s="501"/>
      <c r="D118" s="501"/>
      <c r="E118" s="501"/>
      <c r="F118" s="501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Fees</v>
      </c>
      <c r="C119" s="501"/>
      <c r="D119" s="501"/>
      <c r="E119" s="501"/>
      <c r="F119" s="501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Other revenues</v>
      </c>
      <c r="C120" s="501"/>
      <c r="D120" s="501"/>
      <c r="E120" s="501"/>
      <c r="F120" s="501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Receipts from Repayment of Loans and Funds Carried over from Previous Year</v>
      </c>
      <c r="C121" s="501"/>
      <c r="D121" s="501"/>
      <c r="E121" s="501"/>
      <c r="F121" s="501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502" t="str">
        <f>+VLOOKUP(LEFT($A122,LEN(A122)-1)*1,Master!$D$25:$G$223,4,FALSE)</f>
        <v>Grants and Transfers</v>
      </c>
      <c r="C122" s="503"/>
      <c r="D122" s="503"/>
      <c r="E122" s="503"/>
      <c r="F122" s="503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486" t="str">
        <f>+VLOOKUP(LEFT($A123,LEN(A123)-1)*1,Master!$D$25:$G$223,4,FALSE)</f>
        <v>Total Expenditures</v>
      </c>
      <c r="C123" s="487"/>
      <c r="D123" s="487"/>
      <c r="E123" s="487"/>
      <c r="F123" s="487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04" t="str">
        <f>+VLOOKUP(LEFT($A124,LEN(A124)-1)*1,Master!$D$25:$G$223,4,FALSE)</f>
        <v>Current Expenditures</v>
      </c>
      <c r="C124" s="505"/>
      <c r="D124" s="505"/>
      <c r="E124" s="505"/>
      <c r="F124" s="505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06" t="str">
        <f>+VLOOKUP(LEFT($A125,LEN(A125)-1)*1,Master!$D$25:$G$223,4,FALSE)</f>
        <v>Current Budgetary Expenditures</v>
      </c>
      <c r="C125" s="507"/>
      <c r="D125" s="507"/>
      <c r="E125" s="507"/>
      <c r="F125" s="507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96" t="str">
        <f>+VLOOKUP(LEFT($A126,LEN(A126)-1)*1,Master!$D$25:$G$223,4,FALSE)</f>
        <v>Gross Salaries and Contributions</v>
      </c>
      <c r="C126" s="497"/>
      <c r="D126" s="497"/>
      <c r="E126" s="497"/>
      <c r="F126" s="497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96" t="str">
        <f>+VLOOKUP(LEFT($A127,LEN(A127)-1)*1,Master!$D$25:$G$223,4,FALSE)</f>
        <v>Other Personal Income</v>
      </c>
      <c r="C127" s="497"/>
      <c r="D127" s="497"/>
      <c r="E127" s="497"/>
      <c r="F127" s="497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96" t="str">
        <f>+VLOOKUP(LEFT($A128,LEN(A128)-1)*1,Master!$D$25:$G$223,4,FALSE)</f>
        <v>Expenditures for Supplies</v>
      </c>
      <c r="C128" s="497"/>
      <c r="D128" s="497"/>
      <c r="E128" s="497"/>
      <c r="F128" s="497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96" t="str">
        <f>+VLOOKUP(LEFT($A129,LEN(A129)-1)*1,Master!$D$25:$G$223,4,FALSE)</f>
        <v>Expenditures for Services</v>
      </c>
      <c r="C129" s="497"/>
      <c r="D129" s="497"/>
      <c r="E129" s="497"/>
      <c r="F129" s="497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96" t="str">
        <f>+VLOOKUP(LEFT($A130,LEN(A130)-1)*1,Master!$D$25:$G$223,4,FALSE)</f>
        <v>Current Maintenance</v>
      </c>
      <c r="C130" s="497"/>
      <c r="D130" s="497"/>
      <c r="E130" s="497"/>
      <c r="F130" s="497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96" t="str">
        <f>+VLOOKUP(LEFT($A131,LEN(A131)-1)*1,Master!$D$25:$G$223,4,FALSE)</f>
        <v>Interests</v>
      </c>
      <c r="C131" s="497"/>
      <c r="D131" s="497"/>
      <c r="E131" s="497"/>
      <c r="F131" s="497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96" t="str">
        <f>+VLOOKUP(LEFT($A132,LEN(A132)-1)*1,Master!$D$25:$G$223,4,FALSE)</f>
        <v>Rent</v>
      </c>
      <c r="C132" s="497"/>
      <c r="D132" s="497"/>
      <c r="E132" s="497"/>
      <c r="F132" s="497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96" t="str">
        <f>+VLOOKUP(LEFT($A133,LEN(A133)-1)*1,Master!$D$25:$G$223,4,FALSE)</f>
        <v>Subsidies</v>
      </c>
      <c r="C133" s="497"/>
      <c r="D133" s="497"/>
      <c r="E133" s="497"/>
      <c r="F133" s="497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96" t="str">
        <f>+VLOOKUP(LEFT($A134,LEN(A134)-1)*1,Master!$D$25:$G$223,4,FALSE)</f>
        <v>Other expenditures</v>
      </c>
      <c r="C134" s="497"/>
      <c r="D134" s="497"/>
      <c r="E134" s="497"/>
      <c r="F134" s="497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96" t="str">
        <f>+VLOOKUP(LEFT($A135,LEN(A135)-1)*1,Master!$D$25:$G$223,4,FALSE)</f>
        <v>Current Capital Expenditure</v>
      </c>
      <c r="C135" s="497"/>
      <c r="D135" s="497"/>
      <c r="E135" s="497"/>
      <c r="F135" s="497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494" t="str">
        <f>+VLOOKUP(LEFT($A136,LEN(A136)-1)*1,Master!$D$25:$G$223,4,FALSE)</f>
        <v>Social Security Transfers</v>
      </c>
      <c r="C136" s="495"/>
      <c r="D136" s="495"/>
      <c r="E136" s="495"/>
      <c r="F136" s="495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96" t="str">
        <f>+VLOOKUP(LEFT($A137,LEN(A137)-1)*1,Master!$D$25:$G$223,4,FALSE)</f>
        <v>Social Security</v>
      </c>
      <c r="C137" s="497"/>
      <c r="D137" s="497"/>
      <c r="E137" s="497"/>
      <c r="F137" s="497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96" t="str">
        <f>+VLOOKUP(LEFT($A138,LEN(A138)-1)*1,Master!$D$25:$G$223,4,FALSE)</f>
        <v>Funds for redundant labor</v>
      </c>
      <c r="C138" s="497"/>
      <c r="D138" s="497"/>
      <c r="E138" s="497"/>
      <c r="F138" s="497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96" t="str">
        <f>+VLOOKUP(LEFT($A139,LEN(A139)-1)*1,Master!$D$25:$G$223,4,FALSE)</f>
        <v>Pension and Disability Insurance</v>
      </c>
      <c r="C139" s="497"/>
      <c r="D139" s="497"/>
      <c r="E139" s="497"/>
      <c r="F139" s="497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96" t="str">
        <f>+VLOOKUP(LEFT($A140,LEN(A140)-1)*1,Master!$D$25:$G$223,4,FALSE)</f>
        <v>Other Health Care Transfers</v>
      </c>
      <c r="C140" s="497"/>
      <c r="D140" s="497"/>
      <c r="E140" s="497"/>
      <c r="F140" s="497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96" t="str">
        <f>+VLOOKUP(LEFT($A141,LEN(A141)-1)*1,Master!$D$25:$G$223,4,FALSE)</f>
        <v>Other Health Care Insurance</v>
      </c>
      <c r="C141" s="497"/>
      <c r="D141" s="497"/>
      <c r="E141" s="497"/>
      <c r="F141" s="497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498" t="str">
        <f>+VLOOKUP(LEFT($A142,LEN(A142)-1)*1,Master!$D$25:$G$223,4,FALSE)</f>
        <v xml:space="preserve">Transfers to Institutions, Individuals, NGO and Public Sector </v>
      </c>
      <c r="C142" s="499"/>
      <c r="D142" s="499"/>
      <c r="E142" s="499"/>
      <c r="F142" s="499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498" t="str">
        <f>+VLOOKUP(LEFT($A143,LEN(A143)-1)*1,Master!$D$25:$G$223,4,FALSE)</f>
        <v>Capital Expenditure</v>
      </c>
      <c r="C143" s="499"/>
      <c r="D143" s="499"/>
      <c r="E143" s="499"/>
      <c r="F143" s="499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480" t="str">
        <f>+VLOOKUP(LEFT($A144,LEN(A144)-1)*1,Master!$D$25:$G$223,4,FALSE)</f>
        <v>Credits and Borrowings</v>
      </c>
      <c r="C144" s="481"/>
      <c r="D144" s="481"/>
      <c r="E144" s="481"/>
      <c r="F144" s="481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480" t="str">
        <f>+VLOOKUP(LEFT($A145,LEN(A145)-1)*1,Master!$D$25:$G$223,4,FALSE)</f>
        <v>Reserves</v>
      </c>
      <c r="C145" s="481"/>
      <c r="D145" s="481"/>
      <c r="E145" s="481"/>
      <c r="F145" s="481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82" t="str">
        <f>+VLOOKUP(LEFT($A146,LEN(A146)-1)*1,Master!$D$25:$G$223,4,FALSE)</f>
        <v>Repayment of Guarantees</v>
      </c>
      <c r="C146" s="483"/>
      <c r="D146" s="483"/>
      <c r="E146" s="483"/>
      <c r="F146" s="483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490" t="str">
        <f>+VLOOKUP(LEFT($A147,LEN(A147)-1)*1,Master!$D$25:$G$223,4,FALSE)</f>
        <v>Surplus / deficit</v>
      </c>
      <c r="C147" s="491"/>
      <c r="D147" s="491"/>
      <c r="E147" s="491"/>
      <c r="F147" s="491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492" t="str">
        <f>+VLOOKUP(LEFT($A148,LEN(A148)-1)*1,Master!$D$25:$G$223,4,FALSE)</f>
        <v>Primary balance</v>
      </c>
      <c r="C148" s="493"/>
      <c r="D148" s="493"/>
      <c r="E148" s="493"/>
      <c r="F148" s="493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494" t="str">
        <f>+VLOOKUP(LEFT($A149,LEN(A149)-1)*1,Master!$D$25:$G$223,4,FALSE)</f>
        <v>Repayment of Debt</v>
      </c>
      <c r="C149" s="495"/>
      <c r="D149" s="495"/>
      <c r="E149" s="495"/>
      <c r="F149" s="495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488" t="str">
        <f>+VLOOKUP(LEFT($A150,LEN(A150)-1)*1,Master!$D$25:$G$223,4,FALSE)</f>
        <v>Repayment of Domestic Debt</v>
      </c>
      <c r="C150" s="489"/>
      <c r="D150" s="489"/>
      <c r="E150" s="489"/>
      <c r="F150" s="489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480" t="str">
        <f>+VLOOKUP(LEFT($A151,LEN(A151)-1)*1,Master!$D$25:$G$223,4,FALSE)</f>
        <v>Repayment of Foreign Debt</v>
      </c>
      <c r="C151" s="481"/>
      <c r="D151" s="481"/>
      <c r="E151" s="481"/>
      <c r="F151" s="481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82" t="str">
        <f>+VLOOKUP(LEFT($A152,LEN(A152)-1)*1,Master!$D$25:$G$223,4,FALSE)</f>
        <v>Repayments of Arrears</v>
      </c>
      <c r="C152" s="483"/>
      <c r="D152" s="483"/>
      <c r="E152" s="483"/>
      <c r="F152" s="483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484" t="str">
        <f>+VLOOKUP(LEFT($A153,LEN(A153)-1)*1,Master!$D$25:$G$223,4,FALSE)</f>
        <v>Financing needs</v>
      </c>
      <c r="C153" s="485"/>
      <c r="D153" s="485"/>
      <c r="E153" s="485"/>
      <c r="F153" s="485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486" t="str">
        <f>+VLOOKUP(LEFT($A154,LEN(A154)-1)*1,Master!$D$25:$G$223,4,FALSE)</f>
        <v>Financing</v>
      </c>
      <c r="C154" s="487"/>
      <c r="D154" s="487"/>
      <c r="E154" s="487"/>
      <c r="F154" s="487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488" t="str">
        <f>+VLOOKUP(LEFT($A155,LEN(A155)-1)*1,Master!$D$25:$G$223,4,FALSE)</f>
        <v>Domestic Loans and Borrowings</v>
      </c>
      <c r="C155" s="489"/>
      <c r="D155" s="489"/>
      <c r="E155" s="489"/>
      <c r="F155" s="489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480" t="str">
        <f>+VLOOKUP(LEFT($A156,LEN(A156)-1)*1,Master!$D$25:$G$223,4,FALSE)</f>
        <v>Foreign Loans and Borrowings</v>
      </c>
      <c r="C156" s="481"/>
      <c r="D156" s="481"/>
      <c r="E156" s="481"/>
      <c r="F156" s="481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480" t="str">
        <f>+VLOOKUP(LEFT($A157,LEN(A157)-1)*1,Master!$D$25:$G$223,4,FALSE)</f>
        <v>Revenues from Selling Assets</v>
      </c>
      <c r="C157" s="481"/>
      <c r="D157" s="481"/>
      <c r="E157" s="481"/>
      <c r="F157" s="481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Increase / decrease of deposits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525" t="str">
        <f>+Master!G249</f>
        <v>Budget Execution</v>
      </c>
      <c r="C7" s="433"/>
      <c r="D7" s="433"/>
      <c r="E7" s="433"/>
      <c r="F7" s="433"/>
      <c r="G7" s="441">
        <v>2014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5"/>
      <c r="S7" s="261" t="str">
        <f>+Master!G246</f>
        <v>GDP</v>
      </c>
      <c r="T7" s="262">
        <v>3457880000</v>
      </c>
    </row>
    <row r="8" spans="1:20" ht="16.5" customHeight="1">
      <c r="A8" s="170"/>
      <c r="B8" s="434"/>
      <c r="C8" s="435"/>
      <c r="D8" s="435"/>
      <c r="E8" s="435"/>
      <c r="F8" s="436"/>
      <c r="G8" s="171" t="str">
        <f>+Master!G229</f>
        <v>January</v>
      </c>
      <c r="H8" s="171" t="str">
        <f>+Master!G230</f>
        <v>February</v>
      </c>
      <c r="I8" s="171" t="str">
        <f>+Master!G231</f>
        <v>March</v>
      </c>
      <c r="J8" s="171" t="str">
        <f>+Master!G232</f>
        <v>April</v>
      </c>
      <c r="K8" s="171" t="str">
        <f>+Master!G233</f>
        <v>May</v>
      </c>
      <c r="L8" s="171" t="str">
        <f>+Master!G234</f>
        <v>June</v>
      </c>
      <c r="M8" s="171" t="str">
        <f>+Master!G235</f>
        <v>July</v>
      </c>
      <c r="N8" s="171" t="str">
        <f>+Master!G236</f>
        <v>August</v>
      </c>
      <c r="O8" s="171" t="str">
        <f>+Master!G237</f>
        <v>September</v>
      </c>
      <c r="P8" s="171" t="str">
        <f>+Master!G238</f>
        <v>October</v>
      </c>
      <c r="Q8" s="171" t="str">
        <f>+Master!G239</f>
        <v>November</v>
      </c>
      <c r="R8" s="171" t="str">
        <f>+Master!G240</f>
        <v>December</v>
      </c>
      <c r="S8" s="441" t="s">
        <v>706</v>
      </c>
      <c r="T8" s="445"/>
    </row>
    <row r="9" spans="1:20" ht="13.5" thickBot="1">
      <c r="A9" s="170"/>
      <c r="B9" s="437"/>
      <c r="C9" s="438"/>
      <c r="D9" s="438"/>
      <c r="E9" s="438"/>
      <c r="F9" s="439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GDP</v>
      </c>
    </row>
    <row r="10" spans="1:20" ht="13.5" thickBot="1">
      <c r="A10" s="176">
        <v>7</v>
      </c>
      <c r="B10" s="474" t="str">
        <f>+VLOOKUP($A10,Master!$D$25:$G$223,4,FALSE)</f>
        <v>Total Revenues</v>
      </c>
      <c r="C10" s="475"/>
      <c r="D10" s="475"/>
      <c r="E10" s="475"/>
      <c r="F10" s="475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76" t="str">
        <f>+VLOOKUP($A11,Master!$D$25:$G$223,4,FALSE)</f>
        <v>Taxes</v>
      </c>
      <c r="C11" s="477"/>
      <c r="D11" s="477"/>
      <c r="E11" s="477"/>
      <c r="F11" s="477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62" t="str">
        <f>+VLOOKUP($A12,Master!$D$25:$G$223,4,FALSE)</f>
        <v>Personal Income Tax</v>
      </c>
      <c r="C12" s="463"/>
      <c r="D12" s="463"/>
      <c r="E12" s="463"/>
      <c r="F12" s="463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62" t="str">
        <f>+VLOOKUP($A13,Master!$D$25:$G$223,4,FALSE)</f>
        <v>Corporate Income Tax</v>
      </c>
      <c r="C13" s="463"/>
      <c r="D13" s="463"/>
      <c r="E13" s="463"/>
      <c r="F13" s="463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62" t="str">
        <f>+VLOOKUP($A14,Master!$D$25:$G$223,4,FALSE)</f>
        <v xml:space="preserve">Taxes on Sales of Property </v>
      </c>
      <c r="C14" s="463"/>
      <c r="D14" s="463"/>
      <c r="E14" s="463"/>
      <c r="F14" s="463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62" t="str">
        <f>+VLOOKUP($A15,Master!$D$25:$G$223,4,FALSE)</f>
        <v>Value Added Tax</v>
      </c>
      <c r="C15" s="463"/>
      <c r="D15" s="463"/>
      <c r="E15" s="463"/>
      <c r="F15" s="463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62" t="str">
        <f>+VLOOKUP($A16,Master!$D$25:$G$223,4,FALSE)</f>
        <v>Excises</v>
      </c>
      <c r="C16" s="463"/>
      <c r="D16" s="463"/>
      <c r="E16" s="463"/>
      <c r="F16" s="463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62" t="str">
        <f>+VLOOKUP($A17,Master!$D$25:$G$223,4,FALSE)</f>
        <v>Tax on International Trade and Transactions</v>
      </c>
      <c r="C17" s="463"/>
      <c r="D17" s="463"/>
      <c r="E17" s="463"/>
      <c r="F17" s="463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62" t="str">
        <f>+VLOOKUP($A18,Master!$D$25:$G$223,4,FALSE)</f>
        <v>Other Republic Taxes</v>
      </c>
      <c r="C18" s="463"/>
      <c r="D18" s="463"/>
      <c r="E18" s="463"/>
      <c r="F18" s="463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72" t="str">
        <f>+VLOOKUP($A19,Master!$D$25:$G$223,4,FALSE)</f>
        <v>Contributions</v>
      </c>
      <c r="C19" s="473"/>
      <c r="D19" s="473"/>
      <c r="E19" s="473"/>
      <c r="F19" s="473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62" t="str">
        <f>+VLOOKUP($A20,Master!$D$25:$G$223,4,FALSE)</f>
        <v>Contributions for Pension and Disability Insurance</v>
      </c>
      <c r="C20" s="463"/>
      <c r="D20" s="463"/>
      <c r="E20" s="463"/>
      <c r="F20" s="463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62" t="str">
        <f>+VLOOKUP($A21,Master!$D$25:$G$223,4,FALSE)</f>
        <v>Contributions for Health Insurance</v>
      </c>
      <c r="C21" s="463"/>
      <c r="D21" s="463"/>
      <c r="E21" s="463"/>
      <c r="F21" s="463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62" t="str">
        <f>+VLOOKUP($A22,Master!$D$25:$G$223,4,FALSE)</f>
        <v>Contributions for  Unemployment Insurance</v>
      </c>
      <c r="C22" s="463"/>
      <c r="D22" s="463"/>
      <c r="E22" s="463"/>
      <c r="F22" s="463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62" t="str">
        <f>+VLOOKUP($A23,Master!$D$25:$G$223,4,FALSE)</f>
        <v>Other contributions</v>
      </c>
      <c r="C23" s="463"/>
      <c r="D23" s="463"/>
      <c r="E23" s="463"/>
      <c r="F23" s="463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64" t="str">
        <f>+VLOOKUP($A24,Master!$D$25:$G$223,4,FALSE)</f>
        <v>Duties</v>
      </c>
      <c r="C24" s="465"/>
      <c r="D24" s="465"/>
      <c r="E24" s="465"/>
      <c r="F24" s="465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64" t="str">
        <f>+VLOOKUP($A25,Master!$D$25:$G$223,4,FALSE)</f>
        <v>Fees</v>
      </c>
      <c r="C25" s="465"/>
      <c r="D25" s="465"/>
      <c r="E25" s="465"/>
      <c r="F25" s="465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64" t="str">
        <f>+VLOOKUP($A26,Master!$D$25:$G$223,4,FALSE)</f>
        <v>Other revenues</v>
      </c>
      <c r="C26" s="465"/>
      <c r="D26" s="465"/>
      <c r="E26" s="465"/>
      <c r="F26" s="465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64" t="str">
        <f>+VLOOKUP($A27,Master!$D$25:$G$223,4,FALSE)</f>
        <v>Receipts from Repayment of Loans and Funds Carried over from Previous Year</v>
      </c>
      <c r="C27" s="465"/>
      <c r="D27" s="465"/>
      <c r="E27" s="465"/>
      <c r="F27" s="465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66" t="str">
        <f>+VLOOKUP($A28,Master!$D$25:$G$223,4,FALSE)</f>
        <v>Grants and Transfers</v>
      </c>
      <c r="C28" s="467"/>
      <c r="D28" s="467"/>
      <c r="E28" s="467"/>
      <c r="F28" s="467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52" t="str">
        <f>+VLOOKUP($A29,Master!$D$25:$G$223,4,FALSE)</f>
        <v>Total Expenditures</v>
      </c>
      <c r="C29" s="453"/>
      <c r="D29" s="453"/>
      <c r="E29" s="453"/>
      <c r="F29" s="453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68" t="str">
        <f>+VLOOKUP($A30,Master!$D$25:$G$223,4,FALSE)</f>
        <v>Current Expenditures</v>
      </c>
      <c r="C30" s="469"/>
      <c r="D30" s="469"/>
      <c r="E30" s="469"/>
      <c r="F30" s="469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70" t="str">
        <f>+VLOOKUP($A31,Master!$D$25:$G$223,4,FALSE)</f>
        <v>Current Budgetary Expenditures</v>
      </c>
      <c r="C31" s="471"/>
      <c r="D31" s="471"/>
      <c r="E31" s="471"/>
      <c r="F31" s="471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62" t="str">
        <f>+VLOOKUP($A32,Master!$D$25:$G$223,4,FALSE)</f>
        <v>Gross Salaries and Contributions</v>
      </c>
      <c r="C32" s="463"/>
      <c r="D32" s="463"/>
      <c r="E32" s="463"/>
      <c r="F32" s="463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62" t="str">
        <f>+VLOOKUP($A33,Master!$D$25:$G$223,4,FALSE)</f>
        <v>Other Personal Income</v>
      </c>
      <c r="C33" s="463"/>
      <c r="D33" s="463"/>
      <c r="E33" s="463"/>
      <c r="F33" s="463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62" t="str">
        <f>+VLOOKUP($A34,Master!$D$25:$G$223,4,FALSE)</f>
        <v>Expenditures for Supplies</v>
      </c>
      <c r="C34" s="463"/>
      <c r="D34" s="463"/>
      <c r="E34" s="463"/>
      <c r="F34" s="463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62" t="str">
        <f>+VLOOKUP($A35,Master!$D$25:$G$223,4,FALSE)</f>
        <v>Expenditures for Services</v>
      </c>
      <c r="C35" s="463"/>
      <c r="D35" s="463"/>
      <c r="E35" s="463"/>
      <c r="F35" s="463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62" t="str">
        <f>+VLOOKUP($A36,Master!$D$25:$G$223,4,FALSE)</f>
        <v>Current Maintenance</v>
      </c>
      <c r="C36" s="463"/>
      <c r="D36" s="463"/>
      <c r="E36" s="463"/>
      <c r="F36" s="463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62" t="str">
        <f>+VLOOKUP($A37,Master!$D$25:$G$223,4,FALSE)</f>
        <v>Interests</v>
      </c>
      <c r="C37" s="463"/>
      <c r="D37" s="463"/>
      <c r="E37" s="463"/>
      <c r="F37" s="463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62" t="str">
        <f>+VLOOKUP($A38,Master!$D$25:$G$223,4,FALSE)</f>
        <v>Rent</v>
      </c>
      <c r="C38" s="463"/>
      <c r="D38" s="463"/>
      <c r="E38" s="463"/>
      <c r="F38" s="463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62" t="str">
        <f>+VLOOKUP($A39,Master!$D$25:$G$223,4,FALSE)</f>
        <v>Subsidies</v>
      </c>
      <c r="C39" s="463"/>
      <c r="D39" s="463"/>
      <c r="E39" s="463"/>
      <c r="F39" s="463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62" t="str">
        <f>+VLOOKUP($A40,Master!$D$25:$G$223,4,FALSE)</f>
        <v>Other expenditures</v>
      </c>
      <c r="C40" s="463"/>
      <c r="D40" s="463"/>
      <c r="E40" s="463"/>
      <c r="F40" s="463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62" t="str">
        <f>+VLOOKUP($A41,Master!$D$25:$G$223,4,FALSE)</f>
        <v>Current Capital Expenditure</v>
      </c>
      <c r="C41" s="463"/>
      <c r="D41" s="463"/>
      <c r="E41" s="463"/>
      <c r="F41" s="463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58" t="str">
        <f>+VLOOKUP($A42,Master!$D$25:$G$223,4,FALSE)</f>
        <v>Social Security Transfers</v>
      </c>
      <c r="C42" s="459"/>
      <c r="D42" s="459"/>
      <c r="E42" s="459"/>
      <c r="F42" s="459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62" t="str">
        <f>+VLOOKUP($A43,Master!$D$25:$G$223,4,FALSE)</f>
        <v>Social Security</v>
      </c>
      <c r="C43" s="463"/>
      <c r="D43" s="463"/>
      <c r="E43" s="463"/>
      <c r="F43" s="463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62" t="str">
        <f>+VLOOKUP($A44,Master!$D$25:$G$223,4,FALSE)</f>
        <v>Funds for redundant labor</v>
      </c>
      <c r="C44" s="463"/>
      <c r="D44" s="463"/>
      <c r="E44" s="463"/>
      <c r="F44" s="463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62" t="str">
        <f>+VLOOKUP($A45,Master!$D$25:$G$223,4,FALSE)</f>
        <v>Pension and Disability Insurance</v>
      </c>
      <c r="C45" s="463"/>
      <c r="D45" s="463"/>
      <c r="E45" s="463"/>
      <c r="F45" s="463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62" t="str">
        <f>+VLOOKUP($A46,Master!$D$25:$G$223,4,FALSE)</f>
        <v>Other Health Care Transfers</v>
      </c>
      <c r="C46" s="463"/>
      <c r="D46" s="463"/>
      <c r="E46" s="463"/>
      <c r="F46" s="463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62" t="str">
        <f>+VLOOKUP($A47,Master!$D$25:$G$223,4,FALSE)</f>
        <v>Other Health Care Insurance</v>
      </c>
      <c r="C47" s="463"/>
      <c r="D47" s="463"/>
      <c r="E47" s="463"/>
      <c r="F47" s="463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60" t="str">
        <f>+VLOOKUP($A48,Master!$D$25:$G$223,4,FALSE)</f>
        <v xml:space="preserve">Transfers to Institutions, Individuals, NGO and Public Sector </v>
      </c>
      <c r="C48" s="461"/>
      <c r="D48" s="461"/>
      <c r="E48" s="461"/>
      <c r="F48" s="461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60" t="str">
        <f>+VLOOKUP($A49,Master!$D$25:$G$223,4,FALSE)</f>
        <v>Capital Expenditure</v>
      </c>
      <c r="C49" s="461"/>
      <c r="D49" s="461"/>
      <c r="E49" s="461"/>
      <c r="F49" s="461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30" t="str">
        <f>+VLOOKUP($A50,Master!$D$25:$G$223,4,FALSE)</f>
        <v>Credits and Borrowings</v>
      </c>
      <c r="C50" s="431"/>
      <c r="D50" s="431"/>
      <c r="E50" s="431"/>
      <c r="F50" s="431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30" t="str">
        <f>+VLOOKUP($A51,Master!$D$25:$G$223,4,FALSE)</f>
        <v>Reserves</v>
      </c>
      <c r="C51" s="431"/>
      <c r="D51" s="431"/>
      <c r="E51" s="431"/>
      <c r="F51" s="431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48" t="str">
        <f>+VLOOKUP($A52,Master!$D$25:$G$223,4,FALSE)</f>
        <v>Repayment of Guarantees</v>
      </c>
      <c r="C52" s="449"/>
      <c r="D52" s="449"/>
      <c r="E52" s="449"/>
      <c r="F52" s="449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48" t="str">
        <f>+VLOOKUP($A53,Master!$D$25:$G$223,4,TRUE)</f>
        <v>Repayments of Arrears</v>
      </c>
      <c r="C53" s="449"/>
      <c r="D53" s="449"/>
      <c r="E53" s="449"/>
      <c r="F53" s="449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82" t="str">
        <f>+VLOOKUP($A54,Master!$D$25:$G$225,4,FALSE)</f>
        <v>Net increase of liabilities</v>
      </c>
      <c r="C54" s="483"/>
      <c r="D54" s="483"/>
      <c r="E54" s="483"/>
      <c r="F54" s="48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26" t="str">
        <f>+VLOOKUP($A55,Master!$D$25:$G$223,4,FALSE)</f>
        <v>Surplus / deficit</v>
      </c>
      <c r="C55" s="527"/>
      <c r="D55" s="527"/>
      <c r="E55" s="527"/>
      <c r="F55" s="527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56" t="str">
        <f>+VLOOKUP($A56,Master!$D$25:$G$223,4,FALSE)</f>
        <v>Primary balance</v>
      </c>
      <c r="C56" s="457"/>
      <c r="D56" s="457"/>
      <c r="E56" s="457"/>
      <c r="F56" s="457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58" t="str">
        <f>+VLOOKUP($A57,Master!$D$25:$G$223,4,FALSE)</f>
        <v>Repayment of Debt</v>
      </c>
      <c r="C57" s="459"/>
      <c r="D57" s="459"/>
      <c r="E57" s="459"/>
      <c r="F57" s="459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46" t="str">
        <f>+VLOOKUP($A58,Master!$D$25:$G$223,4,FALSE)</f>
        <v>Repayment of Domestic Debt</v>
      </c>
      <c r="C58" s="447"/>
      <c r="D58" s="447"/>
      <c r="E58" s="447"/>
      <c r="F58" s="447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30" t="str">
        <f>+VLOOKUP($A59,Master!$D$25:$G$223,4,FALSE)</f>
        <v>Repayment of Foreign Debt</v>
      </c>
      <c r="C59" s="431"/>
      <c r="D59" s="431"/>
      <c r="E59" s="431"/>
      <c r="F59" s="431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50" t="str">
        <f>+VLOOKUP($A60,Master!$D$25:$G$223,4,FALSE)</f>
        <v>Financing needs</v>
      </c>
      <c r="C60" s="451"/>
      <c r="D60" s="451"/>
      <c r="E60" s="451"/>
      <c r="F60" s="451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52" t="str">
        <f>+VLOOKUP($A61,Master!$D$25:$G$223,4,FALSE)</f>
        <v>Financing</v>
      </c>
      <c r="C61" s="453"/>
      <c r="D61" s="453"/>
      <c r="E61" s="453"/>
      <c r="F61" s="453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46" t="str">
        <f>+VLOOKUP($A62,Master!$D$25:$G$223,4,FALSE)</f>
        <v>Domestic Loans and Borrowings</v>
      </c>
      <c r="C62" s="447"/>
      <c r="D62" s="447"/>
      <c r="E62" s="447"/>
      <c r="F62" s="447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30" t="str">
        <f>+VLOOKUP($A63,Master!$D$25:$G$223,4,FALSE)</f>
        <v>Foreign Loans and Borrowings</v>
      </c>
      <c r="C63" s="431"/>
      <c r="D63" s="431"/>
      <c r="E63" s="431"/>
      <c r="F63" s="431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30" t="str">
        <f>+VLOOKUP($A64,Master!$D$25:$G$223,4,FALSE)</f>
        <v>Revenues from Selling Assets</v>
      </c>
      <c r="C64" s="431"/>
      <c r="D64" s="431"/>
      <c r="E64" s="431"/>
      <c r="F64" s="431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Increase / decrease of deposits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16" t="str">
        <f>+Master!G250</f>
        <v>Planned Budget Execution</v>
      </c>
      <c r="C101" s="517"/>
      <c r="D101" s="517"/>
      <c r="E101" s="517"/>
      <c r="F101" s="517"/>
      <c r="G101" s="510">
        <v>2014</v>
      </c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11"/>
      <c r="S101" s="116" t="str">
        <f>+S7</f>
        <v>GDP</v>
      </c>
      <c r="T101" s="117">
        <v>3393200615</v>
      </c>
    </row>
    <row r="102" spans="1:21" ht="15.75" customHeight="1">
      <c r="B102" s="518"/>
      <c r="C102" s="519"/>
      <c r="D102" s="519"/>
      <c r="E102" s="519"/>
      <c r="F102" s="520"/>
      <c r="G102" s="73" t="str">
        <f t="shared" ref="G102:R102" si="15">+G8</f>
        <v>January</v>
      </c>
      <c r="H102" s="73" t="str">
        <f t="shared" si="15"/>
        <v>February</v>
      </c>
      <c r="I102" s="73" t="str">
        <f t="shared" si="15"/>
        <v>March</v>
      </c>
      <c r="J102" s="73" t="str">
        <f t="shared" si="15"/>
        <v>April</v>
      </c>
      <c r="K102" s="73" t="str">
        <f t="shared" si="15"/>
        <v>May</v>
      </c>
      <c r="L102" s="73" t="str">
        <f t="shared" si="15"/>
        <v>June</v>
      </c>
      <c r="M102" s="73" t="str">
        <f t="shared" si="15"/>
        <v>July</v>
      </c>
      <c r="N102" s="73" t="str">
        <f t="shared" si="15"/>
        <v>August</v>
      </c>
      <c r="O102" s="73" t="str">
        <f t="shared" si="15"/>
        <v>September</v>
      </c>
      <c r="P102" s="73" t="str">
        <f t="shared" si="15"/>
        <v>October</v>
      </c>
      <c r="Q102" s="73" t="str">
        <f t="shared" si="15"/>
        <v>November</v>
      </c>
      <c r="R102" s="73" t="str">
        <f t="shared" si="15"/>
        <v>December</v>
      </c>
      <c r="S102" s="510" t="str">
        <f>+Master!G244</f>
        <v>Jan - Dec</v>
      </c>
      <c r="T102" s="511">
        <f>+T8</f>
        <v>0</v>
      </c>
    </row>
    <row r="103" spans="1:21" ht="13.5" thickBot="1">
      <c r="B103" s="521"/>
      <c r="C103" s="522"/>
      <c r="D103" s="522"/>
      <c r="E103" s="522"/>
      <c r="F103" s="523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11" si="16">+CONCATENATE(A10,"p")</f>
        <v>7p</v>
      </c>
      <c r="B104" s="512" t="str">
        <f>+VLOOKUP(LEFT($A104,LEN(A104)-1)*1,Master!$D$25:$G$223,4,FALSE)</f>
        <v>Total Revenues</v>
      </c>
      <c r="C104" s="513"/>
      <c r="D104" s="513"/>
      <c r="E104" s="513"/>
      <c r="F104" s="513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514" t="str">
        <f>+VLOOKUP(LEFT($A105,LEN(A105)-1)*1,Master!$D$25:$G$223,4,FALSE)</f>
        <v>Taxes</v>
      </c>
      <c r="C105" s="515"/>
      <c r="D105" s="515"/>
      <c r="E105" s="515"/>
      <c r="F105" s="515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96" t="str">
        <f>+VLOOKUP(LEFT($A106,LEN(A106)-1)*1,Master!$D$25:$G$223,4,FALSE)</f>
        <v>Personal Income Tax</v>
      </c>
      <c r="C106" s="497"/>
      <c r="D106" s="497"/>
      <c r="E106" s="497"/>
      <c r="F106" s="497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96" t="str">
        <f>+VLOOKUP(LEFT($A107,LEN(A107)-1)*1,Master!$D$25:$G$223,4,FALSE)</f>
        <v>Corporate Income Tax</v>
      </c>
      <c r="C107" s="497"/>
      <c r="D107" s="497"/>
      <c r="E107" s="497"/>
      <c r="F107" s="497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96" t="str">
        <f>+VLOOKUP(LEFT($A108,LEN(A108)-1)*1,Master!$D$25:$G$223,4,FALSE)</f>
        <v xml:space="preserve">Taxes on Sales of Property </v>
      </c>
      <c r="C108" s="497"/>
      <c r="D108" s="497"/>
      <c r="E108" s="497"/>
      <c r="F108" s="497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96" t="str">
        <f>+VLOOKUP(LEFT($A109,LEN(A109)-1)*1,Master!$D$25:$G$223,4,FALSE)</f>
        <v>Value Added Tax</v>
      </c>
      <c r="C109" s="497"/>
      <c r="D109" s="497"/>
      <c r="E109" s="497"/>
      <c r="F109" s="497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96" t="str">
        <f>+VLOOKUP(LEFT($A110,LEN(A110)-1)*1,Master!$D$25:$G$223,4,FALSE)</f>
        <v>Excises</v>
      </c>
      <c r="C110" s="497"/>
      <c r="D110" s="497"/>
      <c r="E110" s="497"/>
      <c r="F110" s="497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96" t="str">
        <f>+VLOOKUP(LEFT($A111,LEN(A111)-1)*1,Master!$D$25:$G$223,4,FALSE)</f>
        <v>Tax on International Trade and Transactions</v>
      </c>
      <c r="C111" s="497"/>
      <c r="D111" s="497"/>
      <c r="E111" s="497"/>
      <c r="F111" s="497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96" t="e">
        <f>+VLOOKUP(LEFT($A112,LEN(A112)-1)*1,Master!$D$25:$G$223,4,FALSE)</f>
        <v>#REF!</v>
      </c>
      <c r="C112" s="497"/>
      <c r="D112" s="497"/>
      <c r="E112" s="497"/>
      <c r="F112" s="497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96" t="str">
        <f>+VLOOKUP(LEFT($A113,LEN(A113)-1)*1,Master!$D$25:$G$223,4,FALSE)</f>
        <v>Other Republic Taxes</v>
      </c>
      <c r="C113" s="497"/>
      <c r="D113" s="497"/>
      <c r="E113" s="497"/>
      <c r="F113" s="497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508" t="str">
        <f>+VLOOKUP(LEFT($A114,LEN(A114)-1)*1,Master!$D$25:$G$223,4,FALSE)</f>
        <v>Contributions</v>
      </c>
      <c r="C114" s="509"/>
      <c r="D114" s="509"/>
      <c r="E114" s="509"/>
      <c r="F114" s="509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96" t="str">
        <f>+VLOOKUP(LEFT($A115,LEN(A115)-1)*1,Master!$D$25:$G$223,4,FALSE)</f>
        <v>Contributions for Pension and Disability Insurance</v>
      </c>
      <c r="C115" s="497"/>
      <c r="D115" s="497"/>
      <c r="E115" s="497"/>
      <c r="F115" s="497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96" t="str">
        <f>+VLOOKUP(LEFT($A116,LEN(A116)-1)*1,Master!$D$25:$G$223,4,FALSE)</f>
        <v>Contributions for Health Insurance</v>
      </c>
      <c r="C116" s="497"/>
      <c r="D116" s="497"/>
      <c r="E116" s="497"/>
      <c r="F116" s="497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96" t="str">
        <f>+VLOOKUP(LEFT($A117,LEN(A117)-1)*1,Master!$D$25:$G$223,4,FALSE)</f>
        <v>Contributions for  Unemployment Insurance</v>
      </c>
      <c r="C117" s="497"/>
      <c r="D117" s="497"/>
      <c r="E117" s="497"/>
      <c r="F117" s="497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96" t="str">
        <f>+VLOOKUP(LEFT($A118,LEN(A118)-1)*1,Master!$D$25:$G$223,4,FALSE)</f>
        <v>Other contributions</v>
      </c>
      <c r="C118" s="497"/>
      <c r="D118" s="497"/>
      <c r="E118" s="497"/>
      <c r="F118" s="497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500" t="str">
        <f>+VLOOKUP(LEFT($A119,LEN(A119)-1)*1,Master!$D$25:$G$223,4,FALSE)</f>
        <v>Duties</v>
      </c>
      <c r="C119" s="501"/>
      <c r="D119" s="501"/>
      <c r="E119" s="501"/>
      <c r="F119" s="501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500" t="str">
        <f>+VLOOKUP(LEFT($A120,LEN(A120)-1)*1,Master!$D$25:$G$223,4,FALSE)</f>
        <v>Fees</v>
      </c>
      <c r="C120" s="501"/>
      <c r="D120" s="501"/>
      <c r="E120" s="501"/>
      <c r="F120" s="501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500" t="str">
        <f>+VLOOKUP(LEFT($A121,LEN(A121)-1)*1,Master!$D$25:$G$223,4,FALSE)</f>
        <v>Other revenues</v>
      </c>
      <c r="C121" s="501"/>
      <c r="D121" s="501"/>
      <c r="E121" s="501"/>
      <c r="F121" s="501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500" t="str">
        <f>+VLOOKUP(LEFT($A122,LEN(A122)-1)*1,Master!$D$25:$G$223,4,FALSE)</f>
        <v>Receipts from Repayment of Loans and Funds Carried over from Previous Year</v>
      </c>
      <c r="C122" s="501"/>
      <c r="D122" s="501"/>
      <c r="E122" s="501"/>
      <c r="F122" s="501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502" t="str">
        <f>+VLOOKUP(LEFT($A123,LEN(A123)-1)*1,Master!$D$25:$G$223,4,FALSE)</f>
        <v>Grants and Transfers</v>
      </c>
      <c r="C123" s="503"/>
      <c r="D123" s="503"/>
      <c r="E123" s="503"/>
      <c r="F123" s="503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86" t="str">
        <f>+VLOOKUP(LEFT($A124,LEN(A124)-1)*1,Master!$D$25:$G$223,4,FALSE)</f>
        <v>Total Expenditures</v>
      </c>
      <c r="C124" s="487"/>
      <c r="D124" s="487"/>
      <c r="E124" s="487"/>
      <c r="F124" s="487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04" t="str">
        <f>+VLOOKUP(LEFT($A125,LEN(A125)-1)*1,Master!$D$25:$G$223,4,FALSE)</f>
        <v>Current Expenditures</v>
      </c>
      <c r="C125" s="505"/>
      <c r="D125" s="505"/>
      <c r="E125" s="505"/>
      <c r="F125" s="505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06" t="str">
        <f>+VLOOKUP(LEFT($A126,LEN(A126)-1)*1,Master!$D$25:$G$223,4,FALSE)</f>
        <v>Current Budgetary Expenditures</v>
      </c>
      <c r="C126" s="507"/>
      <c r="D126" s="507"/>
      <c r="E126" s="507"/>
      <c r="F126" s="507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96" t="str">
        <f>+VLOOKUP(LEFT($A127,LEN(A127)-1)*1,Master!$D$25:$G$223,4,FALSE)</f>
        <v>Gross Salaries and Contributions</v>
      </c>
      <c r="C127" s="497"/>
      <c r="D127" s="497"/>
      <c r="E127" s="497"/>
      <c r="F127" s="497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96" t="str">
        <f>+VLOOKUP(LEFT($A128,LEN(A128)-1)*1,Master!$D$25:$G$223,4,FALSE)</f>
        <v>Other Personal Income</v>
      </c>
      <c r="C128" s="497"/>
      <c r="D128" s="497"/>
      <c r="E128" s="497"/>
      <c r="F128" s="497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96" t="str">
        <f>+VLOOKUP(LEFT($A129,LEN(A129)-1)*1,Master!$D$25:$G$223,4,FALSE)</f>
        <v>Expenditures for Supplies</v>
      </c>
      <c r="C129" s="497"/>
      <c r="D129" s="497"/>
      <c r="E129" s="497"/>
      <c r="F129" s="497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96" t="str">
        <f>+VLOOKUP(LEFT($A130,LEN(A130)-1)*1,Master!$D$25:$G$223,4,FALSE)</f>
        <v>Expenditures for Services</v>
      </c>
      <c r="C130" s="497"/>
      <c r="D130" s="497"/>
      <c r="E130" s="497"/>
      <c r="F130" s="497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96" t="str">
        <f>+VLOOKUP(LEFT($A131,LEN(A131)-1)*1,Master!$D$25:$G$223,4,FALSE)</f>
        <v>Current Maintenance</v>
      </c>
      <c r="C131" s="497"/>
      <c r="D131" s="497"/>
      <c r="E131" s="497"/>
      <c r="F131" s="497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96" t="str">
        <f>+VLOOKUP(LEFT($A132,LEN(A132)-1)*1,Master!$D$25:$G$223,4,FALSE)</f>
        <v>Interests</v>
      </c>
      <c r="C132" s="497"/>
      <c r="D132" s="497"/>
      <c r="E132" s="497"/>
      <c r="F132" s="497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96" t="str">
        <f>+VLOOKUP(LEFT($A133,LEN(A133)-1)*1,Master!$D$25:$G$223,4,FALSE)</f>
        <v>Rent</v>
      </c>
      <c r="C133" s="497"/>
      <c r="D133" s="497"/>
      <c r="E133" s="497"/>
      <c r="F133" s="497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96" t="str">
        <f>+VLOOKUP(LEFT($A134,LEN(A134)-1)*1,Master!$D$25:$G$223,4,FALSE)</f>
        <v>Subsidies</v>
      </c>
      <c r="C134" s="497"/>
      <c r="D134" s="497"/>
      <c r="E134" s="497"/>
      <c r="F134" s="497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96" t="str">
        <f>+VLOOKUP(LEFT($A135,LEN(A135)-1)*1,Master!$D$25:$G$223,4,FALSE)</f>
        <v>Other expenditures</v>
      </c>
      <c r="C135" s="497"/>
      <c r="D135" s="497"/>
      <c r="E135" s="497"/>
      <c r="F135" s="497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96" t="str">
        <f>+VLOOKUP(LEFT($A136,LEN(A136)-1)*1,Master!$D$25:$G$223,4,FALSE)</f>
        <v>Current Capital Expenditure</v>
      </c>
      <c r="C136" s="497"/>
      <c r="D136" s="497"/>
      <c r="E136" s="497"/>
      <c r="F136" s="497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494" t="str">
        <f>+VLOOKUP(LEFT($A137,LEN(A137)-1)*1,Master!$D$25:$G$223,4,FALSE)</f>
        <v>Social Security Transfers</v>
      </c>
      <c r="C137" s="495"/>
      <c r="D137" s="495"/>
      <c r="E137" s="495"/>
      <c r="F137" s="495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96" t="str">
        <f>+VLOOKUP(LEFT($A138,LEN(A138)-1)*1,Master!$D$25:$G$223,4,FALSE)</f>
        <v>Social Security</v>
      </c>
      <c r="C138" s="497"/>
      <c r="D138" s="497"/>
      <c r="E138" s="497"/>
      <c r="F138" s="497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96" t="str">
        <f>+VLOOKUP(LEFT($A139,LEN(A139)-1)*1,Master!$D$25:$G$223,4,FALSE)</f>
        <v>Funds for redundant labor</v>
      </c>
      <c r="C139" s="497"/>
      <c r="D139" s="497"/>
      <c r="E139" s="497"/>
      <c r="F139" s="497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96" t="str">
        <f>+VLOOKUP(LEFT($A140,LEN(A140)-1)*1,Master!$D$25:$G$223,4,FALSE)</f>
        <v>Pension and Disability Insurance</v>
      </c>
      <c r="C140" s="497"/>
      <c r="D140" s="497"/>
      <c r="E140" s="497"/>
      <c r="F140" s="497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96" t="str">
        <f>+VLOOKUP(LEFT($A141,LEN(A141)-1)*1,Master!$D$25:$G$223,4,FALSE)</f>
        <v>Other Health Care Transfers</v>
      </c>
      <c r="C141" s="497"/>
      <c r="D141" s="497"/>
      <c r="E141" s="497"/>
      <c r="F141" s="497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96" t="str">
        <f>+VLOOKUP(LEFT($A142,LEN(A142)-1)*1,Master!$D$25:$G$223,4,FALSE)</f>
        <v>Other Health Care Insurance</v>
      </c>
      <c r="C142" s="497"/>
      <c r="D142" s="497"/>
      <c r="E142" s="497"/>
      <c r="F142" s="497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498" t="str">
        <f>+VLOOKUP(LEFT($A143,LEN(A143)-1)*1,Master!$D$25:$G$223,4,FALSE)</f>
        <v xml:space="preserve">Transfers to Institutions, Individuals, NGO and Public Sector </v>
      </c>
      <c r="C143" s="499"/>
      <c r="D143" s="499"/>
      <c r="E143" s="499"/>
      <c r="F143" s="499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498" t="str">
        <f>+VLOOKUP(LEFT($A144,LEN(A144)-1)*1,Master!$D$25:$G$223,4,FALSE)</f>
        <v>Capital Expenditure</v>
      </c>
      <c r="C144" s="499"/>
      <c r="D144" s="499"/>
      <c r="E144" s="499"/>
      <c r="F144" s="499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480" t="str">
        <f>+VLOOKUP(LEFT($A145,LEN(A145)-1)*1,Master!$D$25:$G$223,4,FALSE)</f>
        <v>Credits and Borrowings</v>
      </c>
      <c r="C145" s="481"/>
      <c r="D145" s="481"/>
      <c r="E145" s="481"/>
      <c r="F145" s="481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480" t="str">
        <f>+VLOOKUP(LEFT($A146,LEN(A146)-1)*1,Master!$D$25:$G$223,4,FALSE)</f>
        <v>Reserves</v>
      </c>
      <c r="C146" s="481"/>
      <c r="D146" s="481"/>
      <c r="E146" s="481"/>
      <c r="F146" s="481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82" t="str">
        <f>+VLOOKUP(LEFT($A147,LEN(A147)-1)*1,Master!$D$25:$G$223,4,FALSE)</f>
        <v>Repayment of Guarantees</v>
      </c>
      <c r="C147" s="483"/>
      <c r="D147" s="483"/>
      <c r="E147" s="483"/>
      <c r="F147" s="483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490" t="str">
        <f>+VLOOKUP(LEFT($A148,LEN(A148)-1)*1,Master!$D$25:$G$223,4,FALSE)</f>
        <v>Surplus / deficit</v>
      </c>
      <c r="C148" s="491"/>
      <c r="D148" s="491"/>
      <c r="E148" s="491"/>
      <c r="F148" s="491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492" t="str">
        <f>+VLOOKUP(LEFT($A149,LEN(A149)-1)*1,Master!$D$25:$G$223,4,FALSE)</f>
        <v>Primary balance</v>
      </c>
      <c r="C149" s="493"/>
      <c r="D149" s="493"/>
      <c r="E149" s="493"/>
      <c r="F149" s="493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494" t="str">
        <f>+VLOOKUP(LEFT($A150,LEN(A150)-1)*1,Master!$D$25:$G$223,4,FALSE)</f>
        <v>Repayment of Debt</v>
      </c>
      <c r="C150" s="495"/>
      <c r="D150" s="495"/>
      <c r="E150" s="495"/>
      <c r="F150" s="495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488" t="str">
        <f>+VLOOKUP(LEFT($A151,LEN(A151)-1)*1,Master!$D$25:$G$223,4,FALSE)</f>
        <v>Repayment of Domestic Debt</v>
      </c>
      <c r="C151" s="489"/>
      <c r="D151" s="489"/>
      <c r="E151" s="489"/>
      <c r="F151" s="489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480" t="str">
        <f>+VLOOKUP(LEFT($A152,LEN(A152)-1)*1,Master!$D$25:$G$223,4,FALSE)</f>
        <v>Repayment of Foreign Debt</v>
      </c>
      <c r="C152" s="481"/>
      <c r="D152" s="481"/>
      <c r="E152" s="481"/>
      <c r="F152" s="481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82" t="str">
        <f>+VLOOKUP(LEFT($A153,LEN(A153)-1)*1,Master!$D$25:$G$223,4,FALSE)</f>
        <v>Repayments of Arrears</v>
      </c>
      <c r="C153" s="483"/>
      <c r="D153" s="483"/>
      <c r="E153" s="483"/>
      <c r="F153" s="483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484" t="str">
        <f>+VLOOKUP(LEFT($A154,LEN(A154)-1)*1,Master!$D$25:$G$223,4,FALSE)</f>
        <v>Financing needs</v>
      </c>
      <c r="C154" s="485"/>
      <c r="D154" s="485"/>
      <c r="E154" s="485"/>
      <c r="F154" s="485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86" t="str">
        <f>+VLOOKUP(LEFT($A155,LEN(A155)-1)*1,Master!$D$25:$G$223,4,FALSE)</f>
        <v>Financing</v>
      </c>
      <c r="C155" s="487"/>
      <c r="D155" s="487"/>
      <c r="E155" s="487"/>
      <c r="F155" s="487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488" t="str">
        <f>+VLOOKUP(LEFT($A156,LEN(A156)-1)*1,Master!$D$25:$G$223,4,FALSE)</f>
        <v>Domestic Loans and Borrowings</v>
      </c>
      <c r="C156" s="489"/>
      <c r="D156" s="489"/>
      <c r="E156" s="489"/>
      <c r="F156" s="489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480" t="str">
        <f>+VLOOKUP(LEFT($A157,LEN(A157)-1)*1,Master!$D$25:$G$223,4,FALSE)</f>
        <v>Foreign Loans and Borrowings</v>
      </c>
      <c r="C157" s="481"/>
      <c r="D157" s="481"/>
      <c r="E157" s="481"/>
      <c r="F157" s="481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480" t="str">
        <f>+VLOOKUP(LEFT($A158,LEN(A158)-1)*1,Master!$D$25:$G$223,4,FALSE)</f>
        <v>Revenues from Selling Assets</v>
      </c>
      <c r="C158" s="481"/>
      <c r="D158" s="481"/>
      <c r="E158" s="481"/>
      <c r="F158" s="481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Montenegro</v>
      </c>
      <c r="I2" s="4"/>
      <c r="J2" s="4"/>
    </row>
    <row r="3" spans="1:24" s="1" customFormat="1" ht="15">
      <c r="A3" s="70"/>
      <c r="E3" s="4" t="str">
        <f>+Master!G7</f>
        <v>Ministry of Finance</v>
      </c>
    </row>
    <row r="4" spans="1:24" s="1" customFormat="1" ht="15">
      <c r="A4" s="70"/>
      <c r="E4" s="4" t="str">
        <f>+Master!G8</f>
        <v>Direcorate for Economic Policy and Developement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16" t="str">
        <f>+Master!G249</f>
        <v>Budget Execution</v>
      </c>
      <c r="C7" s="517"/>
      <c r="D7" s="517"/>
      <c r="E7" s="517"/>
      <c r="F7" s="517"/>
      <c r="G7" s="510">
        <v>2013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11"/>
      <c r="V7" s="361"/>
      <c r="W7" s="116" t="str">
        <f>+Master!G246</f>
        <v>GDP</v>
      </c>
      <c r="X7" s="117">
        <v>3327000000</v>
      </c>
    </row>
    <row r="8" spans="1:24" ht="16.5" customHeight="1">
      <c r="B8" s="518"/>
      <c r="C8" s="519"/>
      <c r="D8" s="519"/>
      <c r="E8" s="519"/>
      <c r="F8" s="520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/>
      <c r="K8" s="73" t="str">
        <f>+Master!G232</f>
        <v>April</v>
      </c>
      <c r="L8" s="73" t="str">
        <f>+Master!G233</f>
        <v>May</v>
      </c>
      <c r="M8" s="73" t="str">
        <f>+Master!G234</f>
        <v>June</v>
      </c>
      <c r="N8" s="73"/>
      <c r="O8" s="73" t="str">
        <f>+Master!G235</f>
        <v>July</v>
      </c>
      <c r="P8" s="73" t="str">
        <f>+Master!G236</f>
        <v>August</v>
      </c>
      <c r="Q8" s="73" t="str">
        <f>+Master!G237</f>
        <v>September</v>
      </c>
      <c r="R8" s="73"/>
      <c r="S8" s="73" t="str">
        <f>+Master!G238</f>
        <v>October</v>
      </c>
      <c r="T8" s="73" t="str">
        <f>+Master!G239</f>
        <v>November</v>
      </c>
      <c r="U8" s="73" t="str">
        <f>+Master!G240</f>
        <v>December</v>
      </c>
      <c r="V8" s="73"/>
      <c r="W8" s="510" t="s">
        <v>707</v>
      </c>
      <c r="X8" s="511"/>
    </row>
    <row r="9" spans="1:24" ht="13.5" thickBot="1">
      <c r="B9" s="521"/>
      <c r="C9" s="522"/>
      <c r="D9" s="522"/>
      <c r="E9" s="522"/>
      <c r="F9" s="523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GDP</v>
      </c>
    </row>
    <row r="10" spans="1:24" ht="13.5" thickBot="1">
      <c r="A10" s="72">
        <v>7</v>
      </c>
      <c r="B10" s="512" t="str">
        <f>+VLOOKUP($A10,Master!$D$25:$G$223,4,FALSE)</f>
        <v>Total Revenues</v>
      </c>
      <c r="C10" s="513"/>
      <c r="D10" s="513"/>
      <c r="E10" s="513"/>
      <c r="F10" s="513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514" t="str">
        <f>+VLOOKUP($A11,Master!$D$25:$G$223,4,FALSE)</f>
        <v>Taxes</v>
      </c>
      <c r="C11" s="515"/>
      <c r="D11" s="515"/>
      <c r="E11" s="515"/>
      <c r="F11" s="515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96" t="str">
        <f>+VLOOKUP($A12,Master!$D$25:$G$223,4,FALSE)</f>
        <v>Personal Income Tax</v>
      </c>
      <c r="C12" s="497"/>
      <c r="D12" s="497"/>
      <c r="E12" s="497"/>
      <c r="F12" s="497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96" t="str">
        <f>+VLOOKUP($A13,Master!$D$25:$G$223,4,FALSE)</f>
        <v>Corporate Income Tax</v>
      </c>
      <c r="C13" s="497"/>
      <c r="D13" s="497"/>
      <c r="E13" s="497"/>
      <c r="F13" s="497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96" t="str">
        <f>+VLOOKUP($A14,Master!$D$25:$G$223,4,FALSE)</f>
        <v xml:space="preserve">Taxes on Sales of Property </v>
      </c>
      <c r="C14" s="497"/>
      <c r="D14" s="497"/>
      <c r="E14" s="497"/>
      <c r="F14" s="497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96" t="str">
        <f>+VLOOKUP($A15,Master!$D$25:$G$223,4,FALSE)</f>
        <v>Value Added Tax</v>
      </c>
      <c r="C15" s="497"/>
      <c r="D15" s="497"/>
      <c r="E15" s="497"/>
      <c r="F15" s="497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96" t="str">
        <f>+VLOOKUP($A16,Master!$D$25:$G$223,4,FALSE)</f>
        <v>Excises</v>
      </c>
      <c r="C16" s="497"/>
      <c r="D16" s="497"/>
      <c r="E16" s="497"/>
      <c r="F16" s="497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96" t="str">
        <f>+VLOOKUP($A17,Master!$D$25:$G$223,4,FALSE)</f>
        <v>Tax on International Trade and Transactions</v>
      </c>
      <c r="C17" s="497"/>
      <c r="D17" s="497"/>
      <c r="E17" s="497"/>
      <c r="F17" s="497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96" t="e">
        <f>+VLOOKUP($A18,Master!$D$25:$G$223,4,FALSE)</f>
        <v>#N/A</v>
      </c>
      <c r="C18" s="497"/>
      <c r="D18" s="497"/>
      <c r="E18" s="497"/>
      <c r="F18" s="497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96" t="str">
        <f>+VLOOKUP($A19,Master!$D$25:$G$223,4,FALSE)</f>
        <v>Other Republic Taxes</v>
      </c>
      <c r="C19" s="497"/>
      <c r="D19" s="497"/>
      <c r="E19" s="497"/>
      <c r="F19" s="497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508" t="str">
        <f>+VLOOKUP($A20,Master!$D$25:$G$223,4,FALSE)</f>
        <v>Contributions</v>
      </c>
      <c r="C20" s="509"/>
      <c r="D20" s="509"/>
      <c r="E20" s="509"/>
      <c r="F20" s="509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96" t="str">
        <f>+VLOOKUP($A21,Master!$D$25:$G$223,4,FALSE)</f>
        <v>Contributions for Pension and Disability Insurance</v>
      </c>
      <c r="C21" s="497"/>
      <c r="D21" s="497"/>
      <c r="E21" s="497"/>
      <c r="F21" s="497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96" t="str">
        <f>+VLOOKUP($A22,Master!$D$25:$G$223,4,FALSE)</f>
        <v>Contributions for Health Insurance</v>
      </c>
      <c r="C22" s="497"/>
      <c r="D22" s="497"/>
      <c r="E22" s="497"/>
      <c r="F22" s="497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96" t="str">
        <f>+VLOOKUP($A23,Master!$D$25:$G$223,4,FALSE)</f>
        <v>Contributions for  Unemployment Insurance</v>
      </c>
      <c r="C23" s="497"/>
      <c r="D23" s="497"/>
      <c r="E23" s="497"/>
      <c r="F23" s="497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96" t="str">
        <f>+VLOOKUP($A24,Master!$D$25:$G$223,4,FALSE)</f>
        <v>Other contributions</v>
      </c>
      <c r="C24" s="497"/>
      <c r="D24" s="497"/>
      <c r="E24" s="497"/>
      <c r="F24" s="497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500" t="str">
        <f>+VLOOKUP($A25,Master!$D$25:$G$223,4,FALSE)</f>
        <v>Duties</v>
      </c>
      <c r="C25" s="501"/>
      <c r="D25" s="501"/>
      <c r="E25" s="501"/>
      <c r="F25" s="501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500" t="str">
        <f>+VLOOKUP($A26,Master!$D$25:$G$223,4,FALSE)</f>
        <v>Fees</v>
      </c>
      <c r="C26" s="501"/>
      <c r="D26" s="501"/>
      <c r="E26" s="501"/>
      <c r="F26" s="501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500" t="str">
        <f>+VLOOKUP($A27,Master!$D$25:$G$223,4,FALSE)</f>
        <v>Other revenues</v>
      </c>
      <c r="C27" s="501"/>
      <c r="D27" s="501"/>
      <c r="E27" s="501"/>
      <c r="F27" s="501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500" t="str">
        <f>+VLOOKUP($A28,Master!$D$25:$G$223,4,FALSE)</f>
        <v>Receipts from Repayment of Loans and Funds Carried over from Previous Year</v>
      </c>
      <c r="C28" s="501"/>
      <c r="D28" s="501"/>
      <c r="E28" s="501"/>
      <c r="F28" s="501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502" t="str">
        <f>+VLOOKUP($A29,Master!$D$25:$G$223,4,FALSE)</f>
        <v>Grants and Transfers</v>
      </c>
      <c r="C29" s="503"/>
      <c r="D29" s="503"/>
      <c r="E29" s="503"/>
      <c r="F29" s="503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86" t="str">
        <f>+VLOOKUP($A30,Master!$D$25:$G$223,4,FALSE)</f>
        <v>Total Expenditures</v>
      </c>
      <c r="C30" s="487"/>
      <c r="D30" s="487"/>
      <c r="E30" s="487"/>
      <c r="F30" s="487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04" t="str">
        <f>+VLOOKUP($A31,Master!$D$25:$G$223,4,FALSE)</f>
        <v>Current Expenditures</v>
      </c>
      <c r="C31" s="505"/>
      <c r="D31" s="505"/>
      <c r="E31" s="505"/>
      <c r="F31" s="505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06" t="str">
        <f>+VLOOKUP($A32,Master!$D$25:$G$223,4,FALSE)</f>
        <v>Current Budgetary Expenditures</v>
      </c>
      <c r="C32" s="507"/>
      <c r="D32" s="507"/>
      <c r="E32" s="507"/>
      <c r="F32" s="507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96" t="str">
        <f>+VLOOKUP($A33,Master!$D$25:$G$223,4,FALSE)</f>
        <v>Gross Salaries and Contributions</v>
      </c>
      <c r="C33" s="497"/>
      <c r="D33" s="497"/>
      <c r="E33" s="497"/>
      <c r="F33" s="497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96" t="str">
        <f>+VLOOKUP($A34,Master!$D$25:$G$223,4,FALSE)</f>
        <v>Other Personal Income</v>
      </c>
      <c r="C34" s="497"/>
      <c r="D34" s="497"/>
      <c r="E34" s="497"/>
      <c r="F34" s="497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96" t="str">
        <f>+VLOOKUP($A35,Master!$D$25:$G$223,4,FALSE)</f>
        <v>Expenditures for Supplies</v>
      </c>
      <c r="C35" s="497"/>
      <c r="D35" s="497"/>
      <c r="E35" s="497"/>
      <c r="F35" s="497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96" t="str">
        <f>+VLOOKUP($A36,Master!$D$25:$G$223,4,FALSE)</f>
        <v>Expenditures for Services</v>
      </c>
      <c r="C36" s="497"/>
      <c r="D36" s="497"/>
      <c r="E36" s="497"/>
      <c r="F36" s="497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96" t="str">
        <f>+VLOOKUP($A37,Master!$D$25:$G$223,4,FALSE)</f>
        <v>Current Maintenance</v>
      </c>
      <c r="C37" s="497"/>
      <c r="D37" s="497"/>
      <c r="E37" s="497"/>
      <c r="F37" s="497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96" t="str">
        <f>+VLOOKUP($A38,Master!$D$25:$G$223,4,FALSE)</f>
        <v>Interests</v>
      </c>
      <c r="C38" s="497"/>
      <c r="D38" s="497"/>
      <c r="E38" s="497"/>
      <c r="F38" s="497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96" t="str">
        <f>+VLOOKUP($A39,Master!$D$25:$G$223,4,FALSE)</f>
        <v>Rent</v>
      </c>
      <c r="C39" s="497"/>
      <c r="D39" s="497"/>
      <c r="E39" s="497"/>
      <c r="F39" s="497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96" t="str">
        <f>+VLOOKUP($A40,Master!$D$25:$G$223,4,FALSE)</f>
        <v>Subsidies</v>
      </c>
      <c r="C40" s="497"/>
      <c r="D40" s="497"/>
      <c r="E40" s="497"/>
      <c r="F40" s="497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96" t="str">
        <f>+VLOOKUP($A41,Master!$D$25:$G$223,4,FALSE)</f>
        <v>Other expenditures</v>
      </c>
      <c r="C41" s="497"/>
      <c r="D41" s="497"/>
      <c r="E41" s="497"/>
      <c r="F41" s="497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96" t="str">
        <f>+VLOOKUP($A42,Master!$D$25:$G$223,4,FALSE)</f>
        <v>Current Capital Expenditure</v>
      </c>
      <c r="C42" s="497"/>
      <c r="D42" s="497"/>
      <c r="E42" s="497"/>
      <c r="F42" s="497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494" t="str">
        <f>+VLOOKUP($A43,Master!$D$25:$G$223,4,FALSE)</f>
        <v>Social Security Transfers</v>
      </c>
      <c r="C43" s="495"/>
      <c r="D43" s="495"/>
      <c r="E43" s="495"/>
      <c r="F43" s="495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96" t="str">
        <f>+VLOOKUP($A44,Master!$D$25:$G$223,4,FALSE)</f>
        <v>Social Security</v>
      </c>
      <c r="C44" s="497"/>
      <c r="D44" s="497"/>
      <c r="E44" s="497"/>
      <c r="F44" s="497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96" t="str">
        <f>+VLOOKUP($A45,Master!$D$25:$G$223,4,FALSE)</f>
        <v>Funds for redundant labor</v>
      </c>
      <c r="C45" s="497"/>
      <c r="D45" s="497"/>
      <c r="E45" s="497"/>
      <c r="F45" s="497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96" t="str">
        <f>+VLOOKUP($A46,Master!$D$25:$G$223,4,FALSE)</f>
        <v>Pension and Disability Insurance</v>
      </c>
      <c r="C46" s="497"/>
      <c r="D46" s="497"/>
      <c r="E46" s="497"/>
      <c r="F46" s="497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96" t="str">
        <f>+VLOOKUP($A47,Master!$D$25:$G$223,4,FALSE)</f>
        <v>Other Health Care Transfers</v>
      </c>
      <c r="C47" s="497"/>
      <c r="D47" s="497"/>
      <c r="E47" s="497"/>
      <c r="F47" s="497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96" t="str">
        <f>+VLOOKUP($A48,Master!$D$25:$G$223,4,FALSE)</f>
        <v>Other Health Care Insurance</v>
      </c>
      <c r="C48" s="497"/>
      <c r="D48" s="497"/>
      <c r="E48" s="497"/>
      <c r="F48" s="497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498" t="str">
        <f>+VLOOKUP($A49,Master!$D$25:$G$223,4,FALSE)</f>
        <v xml:space="preserve">Transfers to Institutions, Individuals, NGO and Public Sector </v>
      </c>
      <c r="C49" s="499"/>
      <c r="D49" s="499"/>
      <c r="E49" s="499"/>
      <c r="F49" s="499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498" t="str">
        <f>+VLOOKUP($A50,Master!$D$25:$G$223,4,FALSE)</f>
        <v>Capital Expenditure</v>
      </c>
      <c r="C50" s="499"/>
      <c r="D50" s="499"/>
      <c r="E50" s="499"/>
      <c r="F50" s="499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480" t="str">
        <f>+VLOOKUP($A51,Master!$D$25:$G$223,4,FALSE)</f>
        <v>Credits and Borrowings</v>
      </c>
      <c r="C51" s="481"/>
      <c r="D51" s="481"/>
      <c r="E51" s="481"/>
      <c r="F51" s="481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480" t="str">
        <f>+VLOOKUP($A52,Master!$D$25:$G$223,4,FALSE)</f>
        <v>Reserves</v>
      </c>
      <c r="C52" s="481"/>
      <c r="D52" s="481"/>
      <c r="E52" s="481"/>
      <c r="F52" s="481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82" t="str">
        <f>+VLOOKUP($A53,Master!$D$25:$G$223,4,FALSE)</f>
        <v>Repayment of Guarantees</v>
      </c>
      <c r="C53" s="483"/>
      <c r="D53" s="483"/>
      <c r="E53" s="483"/>
      <c r="F53" s="483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82" t="str">
        <f>+VLOOKUP($A54,Master!$D$25:$G$223,4,FALSE)</f>
        <v>Repayments of Arrears</v>
      </c>
      <c r="C54" s="483"/>
      <c r="D54" s="483"/>
      <c r="E54" s="483"/>
      <c r="F54" s="483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82" t="str">
        <f>+VLOOKUP($A55,Master!$D$25:$G$225,4,FALSE)</f>
        <v>Net increase of liabilities</v>
      </c>
      <c r="C55" s="483"/>
      <c r="D55" s="483"/>
      <c r="E55" s="483"/>
      <c r="F55" s="483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490" t="str">
        <f>+VLOOKUP($A56,Master!$D$25:$G$223,4,FALSE)</f>
        <v>Surplus / deficit</v>
      </c>
      <c r="C56" s="491"/>
      <c r="D56" s="491"/>
      <c r="E56" s="491"/>
      <c r="F56" s="491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492" t="str">
        <f>+VLOOKUP($A57,Master!$D$25:$G$223,4,FALSE)</f>
        <v>Primary balance</v>
      </c>
      <c r="C57" s="493"/>
      <c r="D57" s="493"/>
      <c r="E57" s="493"/>
      <c r="F57" s="493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494" t="str">
        <f>+VLOOKUP($A58,Master!$D$25:$G$223,4,FALSE)</f>
        <v>Repayment of Debt</v>
      </c>
      <c r="C58" s="495"/>
      <c r="D58" s="495"/>
      <c r="E58" s="495"/>
      <c r="F58" s="495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488" t="str">
        <f>+VLOOKUP($A59,Master!$D$25:$G$223,4,FALSE)</f>
        <v>Repayment of Domestic Debt</v>
      </c>
      <c r="C59" s="489"/>
      <c r="D59" s="489"/>
      <c r="E59" s="489"/>
      <c r="F59" s="489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480" t="str">
        <f>+VLOOKUP($A60,Master!$D$25:$G$223,4,FALSE)</f>
        <v>Repayment of Foreign Debt</v>
      </c>
      <c r="C60" s="481"/>
      <c r="D60" s="481"/>
      <c r="E60" s="481"/>
      <c r="F60" s="481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484" t="str">
        <f>+VLOOKUP($A61,Master!$D$25:$G$223,4,FALSE)</f>
        <v>Financing needs</v>
      </c>
      <c r="C61" s="485"/>
      <c r="D61" s="485"/>
      <c r="E61" s="485"/>
      <c r="F61" s="485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86" t="str">
        <f>+VLOOKUP($A62,Master!$D$25:$G$223,4,FALSE)</f>
        <v>Financing</v>
      </c>
      <c r="C62" s="487"/>
      <c r="D62" s="487"/>
      <c r="E62" s="487"/>
      <c r="F62" s="487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488" t="str">
        <f>+VLOOKUP($A63,Master!$D$25:$G$223,4,FALSE)</f>
        <v>Domestic Loans and Borrowings</v>
      </c>
      <c r="C63" s="489"/>
      <c r="D63" s="489"/>
      <c r="E63" s="489"/>
      <c r="F63" s="489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480" t="str">
        <f>+VLOOKUP($A64,Master!$D$25:$G$223,4,FALSE)</f>
        <v>Foreign Loans and Borrowings</v>
      </c>
      <c r="C64" s="481"/>
      <c r="D64" s="481"/>
      <c r="E64" s="481"/>
      <c r="F64" s="481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480" t="str">
        <f>+VLOOKUP($A65,Master!$D$25:$G$223,4,FALSE)</f>
        <v>Revenues from Selling Assets</v>
      </c>
      <c r="C65" s="481"/>
      <c r="D65" s="481"/>
      <c r="E65" s="481"/>
      <c r="F65" s="481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Increase / decrease of deposits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525" t="str">
        <f>+Master!G250</f>
        <v>Planned Budget Execution</v>
      </c>
      <c r="C102" s="433"/>
      <c r="D102" s="433"/>
      <c r="E102" s="433"/>
      <c r="F102" s="433"/>
      <c r="G102" s="441">
        <v>2013</v>
      </c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5"/>
      <c r="V102" s="364"/>
      <c r="W102" s="261" t="str">
        <f>+W7</f>
        <v>GDP</v>
      </c>
      <c r="X102" s="262">
        <v>3393200615</v>
      </c>
    </row>
    <row r="103" spans="1:24" ht="15.75" customHeight="1">
      <c r="A103" s="170"/>
      <c r="B103" s="434"/>
      <c r="C103" s="435"/>
      <c r="D103" s="435"/>
      <c r="E103" s="435"/>
      <c r="F103" s="436"/>
      <c r="G103" s="171" t="str">
        <f t="shared" ref="G103:U103" si="20">+G8</f>
        <v>January</v>
      </c>
      <c r="H103" s="171" t="str">
        <f t="shared" si="20"/>
        <v>February</v>
      </c>
      <c r="I103" s="171" t="str">
        <f t="shared" si="20"/>
        <v>March</v>
      </c>
      <c r="J103" s="171"/>
      <c r="K103" s="171" t="str">
        <f t="shared" si="20"/>
        <v>April</v>
      </c>
      <c r="L103" s="171" t="str">
        <f t="shared" si="20"/>
        <v>May</v>
      </c>
      <c r="M103" s="171" t="str">
        <f t="shared" si="20"/>
        <v>June</v>
      </c>
      <c r="N103" s="171"/>
      <c r="O103" s="171" t="str">
        <f t="shared" si="20"/>
        <v>July</v>
      </c>
      <c r="P103" s="171" t="str">
        <f t="shared" si="20"/>
        <v>August</v>
      </c>
      <c r="Q103" s="171" t="str">
        <f t="shared" si="20"/>
        <v>September</v>
      </c>
      <c r="R103" s="171"/>
      <c r="S103" s="171" t="str">
        <f t="shared" si="20"/>
        <v>October</v>
      </c>
      <c r="T103" s="171" t="str">
        <f t="shared" si="20"/>
        <v>November</v>
      </c>
      <c r="U103" s="171" t="str">
        <f t="shared" si="20"/>
        <v>December</v>
      </c>
      <c r="V103" s="171"/>
      <c r="W103" s="441" t="str">
        <f>+Master!G244</f>
        <v>Jan - Dec</v>
      </c>
      <c r="X103" s="445">
        <f>+X8</f>
        <v>0</v>
      </c>
    </row>
    <row r="104" spans="1:24" ht="13.5" thickBot="1">
      <c r="A104" s="170"/>
      <c r="B104" s="437"/>
      <c r="C104" s="438"/>
      <c r="D104" s="438"/>
      <c r="E104" s="438"/>
      <c r="F104" s="439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GDP</v>
      </c>
    </row>
    <row r="105" spans="1:24" ht="13.5" thickBot="1">
      <c r="A105" s="298" t="str">
        <f t="shared" ref="A105:A148" si="21">+CONCATENATE(A10,"p")</f>
        <v>7p</v>
      </c>
      <c r="B105" s="474" t="str">
        <f>+VLOOKUP(LEFT($A105,LEN(A105)-1)*1,Master!$D$25:$G$223,4,FALSE)</f>
        <v>Total Revenues</v>
      </c>
      <c r="C105" s="475"/>
      <c r="D105" s="475"/>
      <c r="E105" s="475"/>
      <c r="F105" s="475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76" t="str">
        <f>+VLOOKUP(LEFT($A106,LEN(A106)-1)*1,Master!$D$25:$G$223,4,FALSE)</f>
        <v>Taxes</v>
      </c>
      <c r="C106" s="477"/>
      <c r="D106" s="477"/>
      <c r="E106" s="477"/>
      <c r="F106" s="477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62" t="str">
        <f>+VLOOKUP(LEFT($A107,LEN(A107)-1)*1,Master!$D$25:$G$223,4,FALSE)</f>
        <v>Personal Income Tax</v>
      </c>
      <c r="C107" s="463"/>
      <c r="D107" s="463"/>
      <c r="E107" s="463"/>
      <c r="F107" s="463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62" t="str">
        <f>+VLOOKUP(LEFT($A108,LEN(A108)-1)*1,Master!$D$25:$G$223,4,FALSE)</f>
        <v>Corporate Income Tax</v>
      </c>
      <c r="C108" s="463"/>
      <c r="D108" s="463"/>
      <c r="E108" s="463"/>
      <c r="F108" s="463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62" t="str">
        <f>+VLOOKUP(LEFT($A109,LEN(A109)-1)*1,Master!$D$25:$G$223,4,FALSE)</f>
        <v xml:space="preserve">Taxes on Sales of Property </v>
      </c>
      <c r="C109" s="463"/>
      <c r="D109" s="463"/>
      <c r="E109" s="463"/>
      <c r="F109" s="463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62" t="str">
        <f>+VLOOKUP(LEFT($A110,LEN(A110)-1)*1,Master!$D$25:$G$223,4,FALSE)</f>
        <v>Value Added Tax</v>
      </c>
      <c r="C110" s="463"/>
      <c r="D110" s="463"/>
      <c r="E110" s="463"/>
      <c r="F110" s="463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62" t="str">
        <f>+VLOOKUP(LEFT($A111,LEN(A111)-1)*1,Master!$D$25:$G$223,4,FALSE)</f>
        <v>Excises</v>
      </c>
      <c r="C111" s="463"/>
      <c r="D111" s="463"/>
      <c r="E111" s="463"/>
      <c r="F111" s="463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62" t="str">
        <f>+VLOOKUP(LEFT($A112,LEN(A112)-1)*1,Master!$D$25:$G$223,4,FALSE)</f>
        <v>Tax on International Trade and Transactions</v>
      </c>
      <c r="C112" s="463"/>
      <c r="D112" s="463"/>
      <c r="E112" s="463"/>
      <c r="F112" s="463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62" t="e">
        <f>+VLOOKUP(LEFT($A113,LEN(A113)-1)*1,Master!$D$25:$G$223,4,FALSE)</f>
        <v>#N/A</v>
      </c>
      <c r="C113" s="463"/>
      <c r="D113" s="463"/>
      <c r="E113" s="463"/>
      <c r="F113" s="463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62" t="str">
        <f>+VLOOKUP(LEFT($A114,LEN(A114)-1)*1,Master!$D$25:$G$223,4,FALSE)</f>
        <v>Other Republic Taxes</v>
      </c>
      <c r="C114" s="463"/>
      <c r="D114" s="463"/>
      <c r="E114" s="463"/>
      <c r="F114" s="463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72" t="str">
        <f>+VLOOKUP(LEFT($A115,LEN(A115)-1)*1,Master!$D$25:$G$223,4,FALSE)</f>
        <v>Contributions</v>
      </c>
      <c r="C115" s="473"/>
      <c r="D115" s="473"/>
      <c r="E115" s="473"/>
      <c r="F115" s="473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62" t="str">
        <f>+VLOOKUP(LEFT($A116,LEN(A116)-1)*1,Master!$D$25:$G$223,4,FALSE)</f>
        <v>Contributions for Pension and Disability Insurance</v>
      </c>
      <c r="C116" s="463"/>
      <c r="D116" s="463"/>
      <c r="E116" s="463"/>
      <c r="F116" s="463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62" t="str">
        <f>+VLOOKUP(LEFT($A117,LEN(A117)-1)*1,Master!$D$25:$G$223,4,FALSE)</f>
        <v>Contributions for Health Insurance</v>
      </c>
      <c r="C117" s="463"/>
      <c r="D117" s="463"/>
      <c r="E117" s="463"/>
      <c r="F117" s="463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62" t="str">
        <f>+VLOOKUP(LEFT($A118,LEN(A118)-1)*1,Master!$D$25:$G$223,4,FALSE)</f>
        <v>Contributions for  Unemployment Insurance</v>
      </c>
      <c r="C118" s="463"/>
      <c r="D118" s="463"/>
      <c r="E118" s="463"/>
      <c r="F118" s="463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62" t="str">
        <f>+VLOOKUP(LEFT($A119,LEN(A119)-1)*1,Master!$D$25:$G$223,4,FALSE)</f>
        <v>Other contributions</v>
      </c>
      <c r="C119" s="463"/>
      <c r="D119" s="463"/>
      <c r="E119" s="463"/>
      <c r="F119" s="463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64" t="str">
        <f>+VLOOKUP(LEFT($A120,LEN(A120)-1)*1,Master!$D$25:$G$223,4,FALSE)</f>
        <v>Duties</v>
      </c>
      <c r="C120" s="465"/>
      <c r="D120" s="465"/>
      <c r="E120" s="465"/>
      <c r="F120" s="465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64" t="str">
        <f>+VLOOKUP(LEFT($A121,LEN(A121)-1)*1,Master!$D$25:$G$223,4,FALSE)</f>
        <v>Fees</v>
      </c>
      <c r="C121" s="465"/>
      <c r="D121" s="465"/>
      <c r="E121" s="465"/>
      <c r="F121" s="465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64" t="str">
        <f>+VLOOKUP(LEFT($A122,LEN(A122)-1)*1,Master!$D$25:$G$223,4,FALSE)</f>
        <v>Other revenues</v>
      </c>
      <c r="C122" s="465"/>
      <c r="D122" s="465"/>
      <c r="E122" s="465"/>
      <c r="F122" s="465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64" t="str">
        <f>+VLOOKUP(LEFT($A123,LEN(A123)-1)*1,Master!$D$25:$G$223,4,FALSE)</f>
        <v>Receipts from Repayment of Loans and Funds Carried over from Previous Year</v>
      </c>
      <c r="C123" s="465"/>
      <c r="D123" s="465"/>
      <c r="E123" s="465"/>
      <c r="F123" s="465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66" t="str">
        <f>+VLOOKUP(LEFT($A124,LEN(A124)-1)*1,Master!$D$25:$G$223,4,FALSE)</f>
        <v>Grants and Transfers</v>
      </c>
      <c r="C124" s="467"/>
      <c r="D124" s="467"/>
      <c r="E124" s="467"/>
      <c r="F124" s="467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52" t="str">
        <f>+VLOOKUP(LEFT($A125,LEN(A125)-1)*1,Master!$D$25:$G$223,4,FALSE)</f>
        <v>Total Expenditures</v>
      </c>
      <c r="C125" s="453"/>
      <c r="D125" s="453"/>
      <c r="E125" s="453"/>
      <c r="F125" s="453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68" t="str">
        <f>+VLOOKUP(LEFT($A126,LEN(A126)-1)*1,Master!$D$25:$G$223,4,FALSE)</f>
        <v>Current Expenditures</v>
      </c>
      <c r="C126" s="469"/>
      <c r="D126" s="469"/>
      <c r="E126" s="469"/>
      <c r="F126" s="469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70" t="str">
        <f>+VLOOKUP(LEFT($A127,LEN(A127)-1)*1,Master!$D$25:$G$223,4,FALSE)</f>
        <v>Current Budgetary Expenditures</v>
      </c>
      <c r="C127" s="471"/>
      <c r="D127" s="471"/>
      <c r="E127" s="471"/>
      <c r="F127" s="471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62" t="str">
        <f>+VLOOKUP(LEFT($A128,LEN(A128)-1)*1,Master!$D$25:$G$223,4,FALSE)</f>
        <v>Gross Salaries and Contributions</v>
      </c>
      <c r="C128" s="463"/>
      <c r="D128" s="463"/>
      <c r="E128" s="463"/>
      <c r="F128" s="463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62" t="str">
        <f>+VLOOKUP(LEFT($A129,LEN(A129)-1)*1,Master!$D$25:$G$223,4,FALSE)</f>
        <v>Other Personal Income</v>
      </c>
      <c r="C129" s="463"/>
      <c r="D129" s="463"/>
      <c r="E129" s="463"/>
      <c r="F129" s="463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62" t="str">
        <f>+VLOOKUP(LEFT($A130,LEN(A130)-1)*1,Master!$D$25:$G$223,4,FALSE)</f>
        <v>Expenditures for Supplies</v>
      </c>
      <c r="C130" s="463"/>
      <c r="D130" s="463"/>
      <c r="E130" s="463"/>
      <c r="F130" s="463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62" t="str">
        <f>+VLOOKUP(LEFT($A131,LEN(A131)-1)*1,Master!$D$25:$G$223,4,FALSE)</f>
        <v>Expenditures for Services</v>
      </c>
      <c r="C131" s="463"/>
      <c r="D131" s="463"/>
      <c r="E131" s="463"/>
      <c r="F131" s="463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62" t="str">
        <f>+VLOOKUP(LEFT($A132,LEN(A132)-1)*1,Master!$D$25:$G$223,4,FALSE)</f>
        <v>Current Maintenance</v>
      </c>
      <c r="C132" s="463"/>
      <c r="D132" s="463"/>
      <c r="E132" s="463"/>
      <c r="F132" s="463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62" t="str">
        <f>+VLOOKUP(LEFT($A133,LEN(A133)-1)*1,Master!$D$25:$G$223,4,FALSE)</f>
        <v>Interests</v>
      </c>
      <c r="C133" s="463"/>
      <c r="D133" s="463"/>
      <c r="E133" s="463"/>
      <c r="F133" s="463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62" t="str">
        <f>+VLOOKUP(LEFT($A134,LEN(A134)-1)*1,Master!$D$25:$G$223,4,FALSE)</f>
        <v>Rent</v>
      </c>
      <c r="C134" s="463"/>
      <c r="D134" s="463"/>
      <c r="E134" s="463"/>
      <c r="F134" s="463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62" t="str">
        <f>+VLOOKUP(LEFT($A135,LEN(A135)-1)*1,Master!$D$25:$G$223,4,FALSE)</f>
        <v>Subsidies</v>
      </c>
      <c r="C135" s="463"/>
      <c r="D135" s="463"/>
      <c r="E135" s="463"/>
      <c r="F135" s="463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62" t="str">
        <f>+VLOOKUP(LEFT($A136,LEN(A136)-1)*1,Master!$D$25:$G$223,4,FALSE)</f>
        <v>Other expenditures</v>
      </c>
      <c r="C136" s="463"/>
      <c r="D136" s="463"/>
      <c r="E136" s="463"/>
      <c r="F136" s="463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62" t="str">
        <f>+VLOOKUP(LEFT($A137,LEN(A137)-1)*1,Master!$D$25:$G$223,4,FALSE)</f>
        <v>Current Capital Expenditure</v>
      </c>
      <c r="C137" s="463"/>
      <c r="D137" s="463"/>
      <c r="E137" s="463"/>
      <c r="F137" s="463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58" t="str">
        <f>+VLOOKUP(LEFT($A138,LEN(A138)-1)*1,Master!$D$25:$G$223,4,FALSE)</f>
        <v>Social Security Transfers</v>
      </c>
      <c r="C138" s="459"/>
      <c r="D138" s="459"/>
      <c r="E138" s="459"/>
      <c r="F138" s="459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62" t="str">
        <f>+VLOOKUP(LEFT($A139,LEN(A139)-1)*1,Master!$D$25:$G$223,4,FALSE)</f>
        <v>Social Security</v>
      </c>
      <c r="C139" s="463"/>
      <c r="D139" s="463"/>
      <c r="E139" s="463"/>
      <c r="F139" s="463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62" t="str">
        <f>+VLOOKUP(LEFT($A140,LEN(A140)-1)*1,Master!$D$25:$G$223,4,FALSE)</f>
        <v>Funds for redundant labor</v>
      </c>
      <c r="C140" s="463"/>
      <c r="D140" s="463"/>
      <c r="E140" s="463"/>
      <c r="F140" s="463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62" t="str">
        <f>+VLOOKUP(LEFT($A141,LEN(A141)-1)*1,Master!$D$25:$G$223,4,FALSE)</f>
        <v>Pension and Disability Insurance</v>
      </c>
      <c r="C141" s="463"/>
      <c r="D141" s="463"/>
      <c r="E141" s="463"/>
      <c r="F141" s="463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62" t="str">
        <f>+VLOOKUP(LEFT($A142,LEN(A142)-1)*1,Master!$D$25:$G$223,4,FALSE)</f>
        <v>Other Health Care Transfers</v>
      </c>
      <c r="C142" s="463"/>
      <c r="D142" s="463"/>
      <c r="E142" s="463"/>
      <c r="F142" s="463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62" t="str">
        <f>+VLOOKUP(LEFT($A143,LEN(A143)-1)*1,Master!$D$25:$G$223,4,FALSE)</f>
        <v>Other Health Care Insurance</v>
      </c>
      <c r="C143" s="463"/>
      <c r="D143" s="463"/>
      <c r="E143" s="463"/>
      <c r="F143" s="463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60" t="str">
        <f>+VLOOKUP(LEFT($A144,LEN(A144)-1)*1,Master!$D$25:$G$223,4,FALSE)</f>
        <v xml:space="preserve">Transfers to Institutions, Individuals, NGO and Public Sector </v>
      </c>
      <c r="C144" s="461"/>
      <c r="D144" s="461"/>
      <c r="E144" s="461"/>
      <c r="F144" s="461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60" t="str">
        <f>+VLOOKUP(LEFT($A145,LEN(A145)-1)*1,Master!$D$25:$G$223,4,FALSE)</f>
        <v>Capital Expenditure</v>
      </c>
      <c r="C145" s="461"/>
      <c r="D145" s="461"/>
      <c r="E145" s="461"/>
      <c r="F145" s="461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30" t="str">
        <f>+VLOOKUP(LEFT($A146,LEN(A146)-1)*1,Master!$D$25:$G$223,4,FALSE)</f>
        <v>Credits and Borrowings</v>
      </c>
      <c r="C146" s="431"/>
      <c r="D146" s="431"/>
      <c r="E146" s="431"/>
      <c r="F146" s="431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30" t="str">
        <f>+VLOOKUP(LEFT($A147,LEN(A147)-1)*1,Master!$D$25:$G$223,4,FALSE)</f>
        <v>Reserves</v>
      </c>
      <c r="C147" s="431"/>
      <c r="D147" s="431"/>
      <c r="E147" s="431"/>
      <c r="F147" s="431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48" t="str">
        <f>+VLOOKUP(LEFT($A148,LEN(A148)-1)*1,Master!$D$25:$G$223,4,FALSE)</f>
        <v>Repayment of Guarantees</v>
      </c>
      <c r="C148" s="449"/>
      <c r="D148" s="449"/>
      <c r="E148" s="449"/>
      <c r="F148" s="449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54" t="str">
        <f>+VLOOKUP(LEFT($A149,LEN(A149)-1)*1,Master!$D$25:$G$223,4,FALSE)</f>
        <v>Surplus / deficit</v>
      </c>
      <c r="C149" s="455"/>
      <c r="D149" s="455"/>
      <c r="E149" s="455"/>
      <c r="F149" s="455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56" t="str">
        <f>+VLOOKUP(LEFT($A150,LEN(A150)-1)*1,Master!$D$25:$G$223,4,FALSE)</f>
        <v>Primary balance</v>
      </c>
      <c r="C150" s="457"/>
      <c r="D150" s="457"/>
      <c r="E150" s="457"/>
      <c r="F150" s="457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58" t="str">
        <f>+VLOOKUP(LEFT($A151,LEN(A151)-1)*1,Master!$D$25:$G$223,4,FALSE)</f>
        <v>Repayment of Debt</v>
      </c>
      <c r="C151" s="459"/>
      <c r="D151" s="459"/>
      <c r="E151" s="459"/>
      <c r="F151" s="459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46" t="str">
        <f>+VLOOKUP(LEFT($A152,LEN(A152)-1)*1,Master!$D$25:$G$223,4,FALSE)</f>
        <v>Repayment of Domestic Debt</v>
      </c>
      <c r="C152" s="447"/>
      <c r="D152" s="447"/>
      <c r="E152" s="447"/>
      <c r="F152" s="447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30" t="str">
        <f>+VLOOKUP(LEFT($A153,LEN(A153)-1)*1,Master!$D$25:$G$223,4,FALSE)</f>
        <v>Repayment of Foreign Debt</v>
      </c>
      <c r="C153" s="431"/>
      <c r="D153" s="431"/>
      <c r="E153" s="431"/>
      <c r="F153" s="431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48" t="str">
        <f>+VLOOKUP(LEFT($A154,LEN(A154)-1)*1,Master!$D$25:$G$223,4,FALSE)</f>
        <v>Repayments of Arrears</v>
      </c>
      <c r="C154" s="449"/>
      <c r="D154" s="449"/>
      <c r="E154" s="449"/>
      <c r="F154" s="449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50" t="str">
        <f>+VLOOKUP(LEFT($A155,LEN(A155)-1)*1,Master!$D$25:$G$223,4,FALSE)</f>
        <v>Financing needs</v>
      </c>
      <c r="C155" s="451"/>
      <c r="D155" s="451"/>
      <c r="E155" s="451"/>
      <c r="F155" s="451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52" t="str">
        <f>+VLOOKUP(LEFT($A156,LEN(A156)-1)*1,Master!$D$25:$G$223,4,FALSE)</f>
        <v>Financing</v>
      </c>
      <c r="C156" s="453"/>
      <c r="D156" s="453"/>
      <c r="E156" s="453"/>
      <c r="F156" s="453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46" t="str">
        <f>+VLOOKUP(LEFT($A157,LEN(A157)-1)*1,Master!$D$25:$G$223,4,FALSE)</f>
        <v>Domestic Loans and Borrowings</v>
      </c>
      <c r="C157" s="447"/>
      <c r="D157" s="447"/>
      <c r="E157" s="447"/>
      <c r="F157" s="447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30" t="str">
        <f>+VLOOKUP(LEFT($A158,LEN(A158)-1)*1,Master!$D$25:$G$223,4,FALSE)</f>
        <v>Foreign Loans and Borrowings</v>
      </c>
      <c r="C158" s="431"/>
      <c r="D158" s="431"/>
      <c r="E158" s="431"/>
      <c r="F158" s="431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30" t="str">
        <f>+VLOOKUP(LEFT($A159,LEN(A159)-1)*1,Master!$D$25:$G$223,4,FALSE)</f>
        <v>Revenues from Selling Assets</v>
      </c>
      <c r="C159" s="431"/>
      <c r="D159" s="431"/>
      <c r="E159" s="431"/>
      <c r="F159" s="431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Increase / decrease of deposits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Montenegro</v>
      </c>
      <c r="I2" s="4"/>
    </row>
    <row r="3" spans="1:20" s="1" customFormat="1" ht="15">
      <c r="A3" s="70"/>
      <c r="E3" s="4" t="str">
        <f>+Master!G7</f>
        <v>Ministry of Finance</v>
      </c>
    </row>
    <row r="4" spans="1:20" s="1" customFormat="1" ht="15">
      <c r="A4" s="70"/>
      <c r="E4" s="4" t="str">
        <f>+Master!G8</f>
        <v>Direcorate for Economic Policy and Developement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16" t="str">
        <f>+Master!G249</f>
        <v>Budget Execution</v>
      </c>
      <c r="C7" s="517"/>
      <c r="D7" s="517"/>
      <c r="E7" s="517"/>
      <c r="F7" s="517"/>
      <c r="G7" s="510">
        <v>2013</v>
      </c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11"/>
      <c r="S7" s="116" t="str">
        <f>+Master!G246</f>
        <v>GDP</v>
      </c>
      <c r="T7" s="117">
        <v>3393200615</v>
      </c>
    </row>
    <row r="8" spans="1:20" ht="16.5" customHeight="1">
      <c r="B8" s="518"/>
      <c r="C8" s="519"/>
      <c r="D8" s="519"/>
      <c r="E8" s="519"/>
      <c r="F8" s="520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 t="str">
        <f>+Master!G232</f>
        <v>April</v>
      </c>
      <c r="K8" s="73" t="str">
        <f>+Master!G233</f>
        <v>May</v>
      </c>
      <c r="L8" s="73" t="str">
        <f>+Master!G234</f>
        <v>June</v>
      </c>
      <c r="M8" s="73" t="str">
        <f>+Master!G235</f>
        <v>July</v>
      </c>
      <c r="N8" s="73" t="str">
        <f>+Master!G236</f>
        <v>August</v>
      </c>
      <c r="O8" s="73" t="str">
        <f>+Master!G237</f>
        <v>September</v>
      </c>
      <c r="P8" s="73" t="str">
        <f>+Master!G238</f>
        <v>October</v>
      </c>
      <c r="Q8" s="73" t="str">
        <f>+Master!G239</f>
        <v>November</v>
      </c>
      <c r="R8" s="73" t="str">
        <f>+Master!G240</f>
        <v>December</v>
      </c>
      <c r="S8" s="510" t="str">
        <f>+Master!G243</f>
        <v>Jan - Feb</v>
      </c>
      <c r="T8" s="511"/>
    </row>
    <row r="9" spans="1:20" ht="13.5" thickBot="1">
      <c r="B9" s="521"/>
      <c r="C9" s="522"/>
      <c r="D9" s="522"/>
      <c r="E9" s="522"/>
      <c r="F9" s="523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GDP</v>
      </c>
    </row>
    <row r="10" spans="1:20" ht="13.5" thickBot="1">
      <c r="A10" s="72">
        <v>7</v>
      </c>
      <c r="B10" s="512" t="str">
        <f>+VLOOKUP($A10,Master!$D$25:$G$223,4,FALSE)</f>
        <v>Total Revenues</v>
      </c>
      <c r="C10" s="513"/>
      <c r="D10" s="513"/>
      <c r="E10" s="513"/>
      <c r="F10" s="513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514" t="str">
        <f>+VLOOKUP($A11,Master!$D$25:$G$223,4,FALSE)</f>
        <v>Taxes</v>
      </c>
      <c r="C11" s="515"/>
      <c r="D11" s="515"/>
      <c r="E11" s="515"/>
      <c r="F11" s="515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96" t="str">
        <f>+VLOOKUP($A12,Master!$D$25:$G$223,4,FALSE)</f>
        <v>Personal Income Tax</v>
      </c>
      <c r="C12" s="497"/>
      <c r="D12" s="497"/>
      <c r="E12" s="497"/>
      <c r="F12" s="497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96" t="str">
        <f>+VLOOKUP($A13,Master!$D$25:$G$223,4,FALSE)</f>
        <v>Corporate Income Tax</v>
      </c>
      <c r="C13" s="497"/>
      <c r="D13" s="497"/>
      <c r="E13" s="497"/>
      <c r="F13" s="497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96" t="str">
        <f>+VLOOKUP($A14,Master!$D$25:$G$223,4,FALSE)</f>
        <v xml:space="preserve">Taxes on Sales of Property </v>
      </c>
      <c r="C14" s="497"/>
      <c r="D14" s="497"/>
      <c r="E14" s="497"/>
      <c r="F14" s="497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96" t="str">
        <f>+VLOOKUP($A15,Master!$D$25:$G$223,4,FALSE)</f>
        <v>Value Added Tax</v>
      </c>
      <c r="C15" s="497"/>
      <c r="D15" s="497"/>
      <c r="E15" s="497"/>
      <c r="F15" s="497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96" t="str">
        <f>+VLOOKUP($A16,Master!$D$25:$G$223,4,FALSE)</f>
        <v>Excises</v>
      </c>
      <c r="C16" s="497"/>
      <c r="D16" s="497"/>
      <c r="E16" s="497"/>
      <c r="F16" s="497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96" t="str">
        <f>+VLOOKUP($A17,Master!$D$25:$G$223,4,FALSE)</f>
        <v>Tax on International Trade and Transactions</v>
      </c>
      <c r="C17" s="497"/>
      <c r="D17" s="497"/>
      <c r="E17" s="497"/>
      <c r="F17" s="497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96" t="e">
        <f>+VLOOKUP($A18,Master!$D$25:$G$223,4,FALSE)</f>
        <v>#N/A</v>
      </c>
      <c r="C18" s="497"/>
      <c r="D18" s="497"/>
      <c r="E18" s="497"/>
      <c r="F18" s="497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96" t="str">
        <f>+VLOOKUP($A19,Master!$D$25:$G$223,4,FALSE)</f>
        <v>Other Republic Taxes</v>
      </c>
      <c r="C19" s="497"/>
      <c r="D19" s="497"/>
      <c r="E19" s="497"/>
      <c r="F19" s="497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508" t="str">
        <f>+VLOOKUP($A20,Master!$D$25:$G$223,4,FALSE)</f>
        <v>Contributions</v>
      </c>
      <c r="C20" s="509"/>
      <c r="D20" s="509"/>
      <c r="E20" s="509"/>
      <c r="F20" s="509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96" t="str">
        <f>+VLOOKUP($A21,Master!$D$25:$G$223,4,FALSE)</f>
        <v>Contributions for Pension and Disability Insurance</v>
      </c>
      <c r="C21" s="497"/>
      <c r="D21" s="497"/>
      <c r="E21" s="497"/>
      <c r="F21" s="497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96" t="str">
        <f>+VLOOKUP($A22,Master!$D$25:$G$223,4,FALSE)</f>
        <v>Contributions for Health Insurance</v>
      </c>
      <c r="C22" s="497"/>
      <c r="D22" s="497"/>
      <c r="E22" s="497"/>
      <c r="F22" s="497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96" t="str">
        <f>+VLOOKUP($A23,Master!$D$25:$G$223,4,FALSE)</f>
        <v>Contributions for  Unemployment Insurance</v>
      </c>
      <c r="C23" s="497"/>
      <c r="D23" s="497"/>
      <c r="E23" s="497"/>
      <c r="F23" s="497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96" t="str">
        <f>+VLOOKUP($A24,Master!$D$25:$G$223,4,FALSE)</f>
        <v>Other contributions</v>
      </c>
      <c r="C24" s="497"/>
      <c r="D24" s="497"/>
      <c r="E24" s="497"/>
      <c r="F24" s="497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500" t="str">
        <f>+VLOOKUP($A25,Master!$D$25:$G$223,4,FALSE)</f>
        <v>Duties</v>
      </c>
      <c r="C25" s="501"/>
      <c r="D25" s="501"/>
      <c r="E25" s="501"/>
      <c r="F25" s="501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500" t="str">
        <f>+VLOOKUP($A26,Master!$D$25:$G$223,4,FALSE)</f>
        <v>Fees</v>
      </c>
      <c r="C26" s="501"/>
      <c r="D26" s="501"/>
      <c r="E26" s="501"/>
      <c r="F26" s="501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500" t="str">
        <f>+VLOOKUP($A27,Master!$D$25:$G$223,4,FALSE)</f>
        <v>Other revenues</v>
      </c>
      <c r="C27" s="501"/>
      <c r="D27" s="501"/>
      <c r="E27" s="501"/>
      <c r="F27" s="501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500" t="str">
        <f>+VLOOKUP($A28,Master!$D$25:$G$223,4,FALSE)</f>
        <v>Receipts from Repayment of Loans and Funds Carried over from Previous Year</v>
      </c>
      <c r="C28" s="501"/>
      <c r="D28" s="501"/>
      <c r="E28" s="501"/>
      <c r="F28" s="501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502" t="str">
        <f>+VLOOKUP($A29,Master!$D$25:$G$223,4,FALSE)</f>
        <v>Grants and Transfers</v>
      </c>
      <c r="C29" s="503"/>
      <c r="D29" s="503"/>
      <c r="E29" s="503"/>
      <c r="F29" s="503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86" t="str">
        <f>+VLOOKUP($A30,Master!$D$25:$G$223,4,FALSE)</f>
        <v>Total Expenditures</v>
      </c>
      <c r="C30" s="487"/>
      <c r="D30" s="487"/>
      <c r="E30" s="487"/>
      <c r="F30" s="487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04" t="str">
        <f>+VLOOKUP($A31,Master!$D$25:$G$223,4,FALSE)</f>
        <v>Current Expenditures</v>
      </c>
      <c r="C31" s="505"/>
      <c r="D31" s="505"/>
      <c r="E31" s="505"/>
      <c r="F31" s="505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06" t="str">
        <f>+VLOOKUP($A32,Master!$D$25:$G$223,4,FALSE)</f>
        <v>Current Budgetary Expenditures</v>
      </c>
      <c r="C32" s="507"/>
      <c r="D32" s="507"/>
      <c r="E32" s="507"/>
      <c r="F32" s="507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96" t="str">
        <f>+VLOOKUP($A33,Master!$D$25:$G$223,4,FALSE)</f>
        <v>Gross Salaries and Contributions</v>
      </c>
      <c r="C33" s="497"/>
      <c r="D33" s="497"/>
      <c r="E33" s="497"/>
      <c r="F33" s="497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96" t="str">
        <f>+VLOOKUP($A34,Master!$D$25:$G$223,4,FALSE)</f>
        <v>Other Personal Income</v>
      </c>
      <c r="C34" s="497"/>
      <c r="D34" s="497"/>
      <c r="E34" s="497"/>
      <c r="F34" s="497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96" t="str">
        <f>+VLOOKUP($A35,Master!$D$25:$G$223,4,FALSE)</f>
        <v>Expenditures for Supplies</v>
      </c>
      <c r="C35" s="497"/>
      <c r="D35" s="497"/>
      <c r="E35" s="497"/>
      <c r="F35" s="497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96" t="str">
        <f>+VLOOKUP($A36,Master!$D$25:$G$223,4,FALSE)</f>
        <v>Expenditures for Services</v>
      </c>
      <c r="C36" s="497"/>
      <c r="D36" s="497"/>
      <c r="E36" s="497"/>
      <c r="F36" s="497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96" t="str">
        <f>+VLOOKUP($A37,Master!$D$25:$G$223,4,FALSE)</f>
        <v>Current Maintenance</v>
      </c>
      <c r="C37" s="497"/>
      <c r="D37" s="497"/>
      <c r="E37" s="497"/>
      <c r="F37" s="497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96" t="str">
        <f>+VLOOKUP($A38,Master!$D$25:$G$223,4,FALSE)</f>
        <v>Interests</v>
      </c>
      <c r="C38" s="497"/>
      <c r="D38" s="497"/>
      <c r="E38" s="497"/>
      <c r="F38" s="497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96" t="str">
        <f>+VLOOKUP($A39,Master!$D$25:$G$223,4,FALSE)</f>
        <v>Rent</v>
      </c>
      <c r="C39" s="497"/>
      <c r="D39" s="497"/>
      <c r="E39" s="497"/>
      <c r="F39" s="497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96" t="str">
        <f>+VLOOKUP($A40,Master!$D$25:$G$223,4,FALSE)</f>
        <v>Subsidies</v>
      </c>
      <c r="C40" s="497"/>
      <c r="D40" s="497"/>
      <c r="E40" s="497"/>
      <c r="F40" s="497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96" t="str">
        <f>+VLOOKUP($A41,Master!$D$25:$G$223,4,FALSE)</f>
        <v>Other expenditures</v>
      </c>
      <c r="C41" s="497"/>
      <c r="D41" s="497"/>
      <c r="E41" s="497"/>
      <c r="F41" s="497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96" t="str">
        <f>+VLOOKUP($A42,Master!$D$25:$G$223,4,FALSE)</f>
        <v>Current Capital Expenditure</v>
      </c>
      <c r="C42" s="497"/>
      <c r="D42" s="497"/>
      <c r="E42" s="497"/>
      <c r="F42" s="497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494" t="str">
        <f>+VLOOKUP($A43,Master!$D$25:$G$223,4,FALSE)</f>
        <v>Social Security Transfers</v>
      </c>
      <c r="C43" s="495"/>
      <c r="D43" s="495"/>
      <c r="E43" s="495"/>
      <c r="F43" s="495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96" t="str">
        <f>+VLOOKUP($A44,Master!$D$25:$G$223,4,FALSE)</f>
        <v>Social Security</v>
      </c>
      <c r="C44" s="497"/>
      <c r="D44" s="497"/>
      <c r="E44" s="497"/>
      <c r="F44" s="497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96" t="str">
        <f>+VLOOKUP($A45,Master!$D$25:$G$223,4,FALSE)</f>
        <v>Funds for redundant labor</v>
      </c>
      <c r="C45" s="497"/>
      <c r="D45" s="497"/>
      <c r="E45" s="497"/>
      <c r="F45" s="497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96" t="str">
        <f>+VLOOKUP($A46,Master!$D$25:$G$223,4,FALSE)</f>
        <v>Pension and Disability Insurance</v>
      </c>
      <c r="C46" s="497"/>
      <c r="D46" s="497"/>
      <c r="E46" s="497"/>
      <c r="F46" s="497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96" t="str">
        <f>+VLOOKUP($A47,Master!$D$25:$G$223,4,FALSE)</f>
        <v>Other Health Care Transfers</v>
      </c>
      <c r="C47" s="497"/>
      <c r="D47" s="497"/>
      <c r="E47" s="497"/>
      <c r="F47" s="497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96" t="str">
        <f>+VLOOKUP($A48,Master!$D$25:$G$223,4,FALSE)</f>
        <v>Other Health Care Insurance</v>
      </c>
      <c r="C48" s="497"/>
      <c r="D48" s="497"/>
      <c r="E48" s="497"/>
      <c r="F48" s="497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498" t="str">
        <f>+VLOOKUP($A49,Master!$D$25:$G$223,4,FALSE)</f>
        <v xml:space="preserve">Transfers to Institutions, Individuals, NGO and Public Sector </v>
      </c>
      <c r="C49" s="499"/>
      <c r="D49" s="499"/>
      <c r="E49" s="499"/>
      <c r="F49" s="499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498" t="str">
        <f>+VLOOKUP($A50,Master!$D$25:$G$223,4,FALSE)</f>
        <v>Capital Expenditure</v>
      </c>
      <c r="C50" s="499"/>
      <c r="D50" s="499"/>
      <c r="E50" s="499"/>
      <c r="F50" s="499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480" t="str">
        <f>+VLOOKUP($A51,Master!$D$25:$G$223,4,FALSE)</f>
        <v>Credits and Borrowings</v>
      </c>
      <c r="C51" s="481"/>
      <c r="D51" s="481"/>
      <c r="E51" s="481"/>
      <c r="F51" s="481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480" t="str">
        <f>+VLOOKUP($A52,Master!$D$25:$G$223,4,FALSE)</f>
        <v>Reserves</v>
      </c>
      <c r="C52" s="481"/>
      <c r="D52" s="481"/>
      <c r="E52" s="481"/>
      <c r="F52" s="481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82" t="str">
        <f>+VLOOKUP($A53,Master!$D$25:$G$223,4,FALSE)</f>
        <v>Repayment of Guarantees</v>
      </c>
      <c r="C53" s="483"/>
      <c r="D53" s="483"/>
      <c r="E53" s="483"/>
      <c r="F53" s="483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490" t="str">
        <f>+VLOOKUP($A54,Master!$D$25:$G$223,4,FALSE)</f>
        <v>Surplus / deficit</v>
      </c>
      <c r="C54" s="491"/>
      <c r="D54" s="491"/>
      <c r="E54" s="491"/>
      <c r="F54" s="491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492" t="str">
        <f>+VLOOKUP($A55,Master!$D$25:$G$223,4,FALSE)</f>
        <v>Primary balance</v>
      </c>
      <c r="C55" s="493"/>
      <c r="D55" s="493"/>
      <c r="E55" s="493"/>
      <c r="F55" s="493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494" t="str">
        <f>+VLOOKUP($A56,Master!$D$25:$G$223,4,FALSE)</f>
        <v>Repayment of Debt</v>
      </c>
      <c r="C56" s="495"/>
      <c r="D56" s="495"/>
      <c r="E56" s="495"/>
      <c r="F56" s="495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488" t="str">
        <f>+VLOOKUP($A57,Master!$D$25:$G$223,4,FALSE)</f>
        <v>Repayment of Domestic Debt</v>
      </c>
      <c r="C57" s="489"/>
      <c r="D57" s="489"/>
      <c r="E57" s="489"/>
      <c r="F57" s="489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480" t="str">
        <f>+VLOOKUP($A58,Master!$D$25:$G$223,4,FALSE)</f>
        <v>Repayment of Foreign Debt</v>
      </c>
      <c r="C58" s="481"/>
      <c r="D58" s="481"/>
      <c r="E58" s="481"/>
      <c r="F58" s="481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82" t="str">
        <f>+VLOOKUP($A59,Master!$D$25:$G$223,4,FALSE)</f>
        <v>Repayments of Arrears</v>
      </c>
      <c r="C59" s="483"/>
      <c r="D59" s="483"/>
      <c r="E59" s="483"/>
      <c r="F59" s="483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484" t="str">
        <f>+VLOOKUP($A60,Master!$D$25:$G$223,4,FALSE)</f>
        <v>Financing needs</v>
      </c>
      <c r="C60" s="485"/>
      <c r="D60" s="485"/>
      <c r="E60" s="485"/>
      <c r="F60" s="485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86" t="str">
        <f>+VLOOKUP($A61,Master!$D$25:$G$223,4,FALSE)</f>
        <v>Financing</v>
      </c>
      <c r="C61" s="487"/>
      <c r="D61" s="487"/>
      <c r="E61" s="487"/>
      <c r="F61" s="487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488" t="str">
        <f>+VLOOKUP($A62,Master!$D$25:$G$223,4,FALSE)</f>
        <v>Domestic Loans and Borrowings</v>
      </c>
      <c r="C62" s="489"/>
      <c r="D62" s="489"/>
      <c r="E62" s="489"/>
      <c r="F62" s="489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480" t="str">
        <f>+VLOOKUP($A63,Master!$D$25:$G$223,4,FALSE)</f>
        <v>Foreign Loans and Borrowings</v>
      </c>
      <c r="C63" s="481"/>
      <c r="D63" s="481"/>
      <c r="E63" s="481"/>
      <c r="F63" s="481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480" t="str">
        <f>+VLOOKUP($A64,Master!$D$25:$G$223,4,FALSE)</f>
        <v>Revenues from Selling Assets</v>
      </c>
      <c r="C64" s="481"/>
      <c r="D64" s="481"/>
      <c r="E64" s="481"/>
      <c r="F64" s="481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Increase / decrease of deposits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525" t="str">
        <f>+Master!G250</f>
        <v>Planned Budget Execution</v>
      </c>
      <c r="C101" s="433"/>
      <c r="D101" s="433"/>
      <c r="E101" s="433"/>
      <c r="F101" s="433"/>
      <c r="G101" s="441">
        <v>2014</v>
      </c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5"/>
      <c r="S101" s="261" t="str">
        <f>+S7</f>
        <v>GDP</v>
      </c>
      <c r="T101" s="262">
        <v>3393200615</v>
      </c>
    </row>
    <row r="102" spans="1:20" ht="15.75" customHeight="1">
      <c r="A102" s="170"/>
      <c r="B102" s="434"/>
      <c r="C102" s="435"/>
      <c r="D102" s="435"/>
      <c r="E102" s="435"/>
      <c r="F102" s="436"/>
      <c r="G102" s="171" t="str">
        <f>+G8</f>
        <v>January</v>
      </c>
      <c r="H102" s="171" t="str">
        <f t="shared" ref="H102:T102" si="16">+H8</f>
        <v>February</v>
      </c>
      <c r="I102" s="171" t="str">
        <f t="shared" si="16"/>
        <v>March</v>
      </c>
      <c r="J102" s="171" t="str">
        <f t="shared" si="16"/>
        <v>April</v>
      </c>
      <c r="K102" s="171" t="str">
        <f t="shared" si="16"/>
        <v>May</v>
      </c>
      <c r="L102" s="171" t="str">
        <f t="shared" si="16"/>
        <v>June</v>
      </c>
      <c r="M102" s="171" t="str">
        <f t="shared" si="16"/>
        <v>July</v>
      </c>
      <c r="N102" s="171" t="str">
        <f t="shared" si="16"/>
        <v>August</v>
      </c>
      <c r="O102" s="171" t="str">
        <f t="shared" si="16"/>
        <v>September</v>
      </c>
      <c r="P102" s="171" t="str">
        <f t="shared" si="16"/>
        <v>October</v>
      </c>
      <c r="Q102" s="171" t="str">
        <f t="shared" si="16"/>
        <v>November</v>
      </c>
      <c r="R102" s="171" t="str">
        <f t="shared" si="16"/>
        <v>December</v>
      </c>
      <c r="S102" s="441" t="str">
        <f>+Master!G244</f>
        <v>Jan - Dec</v>
      </c>
      <c r="T102" s="445">
        <f t="shared" si="16"/>
        <v>0</v>
      </c>
    </row>
    <row r="103" spans="1:20" ht="13.5" thickBot="1">
      <c r="A103" s="170"/>
      <c r="B103" s="437"/>
      <c r="C103" s="438"/>
      <c r="D103" s="438"/>
      <c r="E103" s="438"/>
      <c r="F103" s="439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GDP</v>
      </c>
    </row>
    <row r="104" spans="1:20" ht="13.5" thickBot="1">
      <c r="A104" s="298" t="str">
        <f>+CONCATENATE(A10,"p")</f>
        <v>7p</v>
      </c>
      <c r="B104" s="474" t="str">
        <f>+VLOOKUP(LEFT($A104,LEN(A104)-1)*1,Master!$D$25:$G$223,4,FALSE)</f>
        <v>Total Revenues</v>
      </c>
      <c r="C104" s="475"/>
      <c r="D104" s="475"/>
      <c r="E104" s="475"/>
      <c r="F104" s="475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76" t="str">
        <f>+VLOOKUP(LEFT($A105,LEN(A105)-1)*1,Master!$D$25:$G$223,4,FALSE)</f>
        <v>Taxes</v>
      </c>
      <c r="C105" s="477"/>
      <c r="D105" s="477"/>
      <c r="E105" s="477"/>
      <c r="F105" s="477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62" t="str">
        <f>+VLOOKUP(LEFT($A106,LEN(A106)-1)*1,Master!$D$25:$G$223,4,FALSE)</f>
        <v>Personal Income Tax</v>
      </c>
      <c r="C106" s="463"/>
      <c r="D106" s="463"/>
      <c r="E106" s="463"/>
      <c r="F106" s="463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62" t="str">
        <f>+VLOOKUP(LEFT($A107,LEN(A107)-1)*1,Master!$D$25:$G$223,4,FALSE)</f>
        <v>Corporate Income Tax</v>
      </c>
      <c r="C107" s="463"/>
      <c r="D107" s="463"/>
      <c r="E107" s="463"/>
      <c r="F107" s="463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62" t="str">
        <f>+VLOOKUP(LEFT($A108,LEN(A108)-1)*1,Master!$D$25:$G$223,4,FALSE)</f>
        <v xml:space="preserve">Taxes on Sales of Property </v>
      </c>
      <c r="C108" s="463"/>
      <c r="D108" s="463"/>
      <c r="E108" s="463"/>
      <c r="F108" s="463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62" t="str">
        <f>+VLOOKUP(LEFT($A109,LEN(A109)-1)*1,Master!$D$25:$G$223,4,FALSE)</f>
        <v>Value Added Tax</v>
      </c>
      <c r="C109" s="463"/>
      <c r="D109" s="463"/>
      <c r="E109" s="463"/>
      <c r="F109" s="463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62" t="str">
        <f>+VLOOKUP(LEFT($A110,LEN(A110)-1)*1,Master!$D$25:$G$223,4,FALSE)</f>
        <v>Excises</v>
      </c>
      <c r="C110" s="463"/>
      <c r="D110" s="463"/>
      <c r="E110" s="463"/>
      <c r="F110" s="463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62" t="str">
        <f>+VLOOKUP(LEFT($A111,LEN(A111)-1)*1,Master!$D$25:$G$223,4,FALSE)</f>
        <v>Tax on International Trade and Transactions</v>
      </c>
      <c r="C111" s="463"/>
      <c r="D111" s="463"/>
      <c r="E111" s="463"/>
      <c r="F111" s="463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62" t="e">
        <f>+VLOOKUP(LEFT($A112,LEN(A112)-1)*1,Master!$D$25:$G$223,4,FALSE)</f>
        <v>#N/A</v>
      </c>
      <c r="C112" s="463"/>
      <c r="D112" s="463"/>
      <c r="E112" s="463"/>
      <c r="F112" s="463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62" t="str">
        <f>+VLOOKUP(LEFT($A113,LEN(A113)-1)*1,Master!$D$25:$G$223,4,FALSE)</f>
        <v>Other Republic Taxes</v>
      </c>
      <c r="C113" s="463"/>
      <c r="D113" s="463"/>
      <c r="E113" s="463"/>
      <c r="F113" s="463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72" t="str">
        <f>+VLOOKUP(LEFT($A114,LEN(A114)-1)*1,Master!$D$25:$G$223,4,FALSE)</f>
        <v>Contributions</v>
      </c>
      <c r="C114" s="473"/>
      <c r="D114" s="473"/>
      <c r="E114" s="473"/>
      <c r="F114" s="473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62" t="str">
        <f>+VLOOKUP(LEFT($A115,LEN(A115)-1)*1,Master!$D$25:$G$223,4,FALSE)</f>
        <v>Contributions for Pension and Disability Insurance</v>
      </c>
      <c r="C115" s="463"/>
      <c r="D115" s="463"/>
      <c r="E115" s="463"/>
      <c r="F115" s="463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62" t="str">
        <f>+VLOOKUP(LEFT($A116,LEN(A116)-1)*1,Master!$D$25:$G$223,4,FALSE)</f>
        <v>Contributions for Health Insurance</v>
      </c>
      <c r="C116" s="463"/>
      <c r="D116" s="463"/>
      <c r="E116" s="463"/>
      <c r="F116" s="463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62" t="str">
        <f>+VLOOKUP(LEFT($A117,LEN(A117)-1)*1,Master!$D$25:$G$223,4,FALSE)</f>
        <v>Contributions for  Unemployment Insurance</v>
      </c>
      <c r="C117" s="463"/>
      <c r="D117" s="463"/>
      <c r="E117" s="463"/>
      <c r="F117" s="463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62" t="str">
        <f>+VLOOKUP(LEFT($A118,LEN(A118)-1)*1,Master!$D$25:$G$223,4,FALSE)</f>
        <v>Other contributions</v>
      </c>
      <c r="C118" s="463"/>
      <c r="D118" s="463"/>
      <c r="E118" s="463"/>
      <c r="F118" s="463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64" t="str">
        <f>+VLOOKUP(LEFT($A119,LEN(A119)-1)*1,Master!$D$25:$G$223,4,FALSE)</f>
        <v>Duties</v>
      </c>
      <c r="C119" s="465"/>
      <c r="D119" s="465"/>
      <c r="E119" s="465"/>
      <c r="F119" s="465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64" t="str">
        <f>+VLOOKUP(LEFT($A120,LEN(A120)-1)*1,Master!$D$25:$G$223,4,FALSE)</f>
        <v>Fees</v>
      </c>
      <c r="C120" s="465"/>
      <c r="D120" s="465"/>
      <c r="E120" s="465"/>
      <c r="F120" s="465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64" t="str">
        <f>+VLOOKUP(LEFT($A121,LEN(A121)-1)*1,Master!$D$25:$G$223,4,FALSE)</f>
        <v>Other revenues</v>
      </c>
      <c r="C121" s="465"/>
      <c r="D121" s="465"/>
      <c r="E121" s="465"/>
      <c r="F121" s="465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64" t="str">
        <f>+VLOOKUP(LEFT($A122,LEN(A122)-1)*1,Master!$D$25:$G$223,4,FALSE)</f>
        <v>Receipts from Repayment of Loans and Funds Carried over from Previous Year</v>
      </c>
      <c r="C122" s="465"/>
      <c r="D122" s="465"/>
      <c r="E122" s="465"/>
      <c r="F122" s="465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66" t="str">
        <f>+VLOOKUP(LEFT($A123,LEN(A123)-1)*1,Master!$D$25:$G$223,4,FALSE)</f>
        <v>Grants and Transfers</v>
      </c>
      <c r="C123" s="467"/>
      <c r="D123" s="467"/>
      <c r="E123" s="467"/>
      <c r="F123" s="467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52" t="str">
        <f>+VLOOKUP(LEFT($A124,LEN(A124)-1)*1,Master!$D$25:$G$223,4,FALSE)</f>
        <v>Total Expenditures</v>
      </c>
      <c r="C124" s="453"/>
      <c r="D124" s="453"/>
      <c r="E124" s="453"/>
      <c r="F124" s="453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68" t="str">
        <f>+VLOOKUP(LEFT($A125,LEN(A125)-1)*1,Master!$D$25:$G$223,4,FALSE)</f>
        <v>Current Expenditures</v>
      </c>
      <c r="C125" s="469"/>
      <c r="D125" s="469"/>
      <c r="E125" s="469"/>
      <c r="F125" s="469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70" t="str">
        <f>+VLOOKUP(LEFT($A126,LEN(A126)-1)*1,Master!$D$25:$G$223,4,FALSE)</f>
        <v>Current Budgetary Expenditures</v>
      </c>
      <c r="C126" s="471"/>
      <c r="D126" s="471"/>
      <c r="E126" s="471"/>
      <c r="F126" s="471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62" t="str">
        <f>+VLOOKUP(LEFT($A127,LEN(A127)-1)*1,Master!$D$25:$G$223,4,FALSE)</f>
        <v>Gross Salaries and Contributions</v>
      </c>
      <c r="C127" s="463"/>
      <c r="D127" s="463"/>
      <c r="E127" s="463"/>
      <c r="F127" s="463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62" t="str">
        <f>+VLOOKUP(LEFT($A128,LEN(A128)-1)*1,Master!$D$25:$G$223,4,FALSE)</f>
        <v>Other Personal Income</v>
      </c>
      <c r="C128" s="463"/>
      <c r="D128" s="463"/>
      <c r="E128" s="463"/>
      <c r="F128" s="463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62" t="str">
        <f>+VLOOKUP(LEFT($A129,LEN(A129)-1)*1,Master!$D$25:$G$223,4,FALSE)</f>
        <v>Expenditures for Supplies</v>
      </c>
      <c r="C129" s="463"/>
      <c r="D129" s="463"/>
      <c r="E129" s="463"/>
      <c r="F129" s="463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62" t="str">
        <f>+VLOOKUP(LEFT($A130,LEN(A130)-1)*1,Master!$D$25:$G$223,4,FALSE)</f>
        <v>Expenditures for Services</v>
      </c>
      <c r="C130" s="463"/>
      <c r="D130" s="463"/>
      <c r="E130" s="463"/>
      <c r="F130" s="463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62" t="str">
        <f>+VLOOKUP(LEFT($A131,LEN(A131)-1)*1,Master!$D$25:$G$223,4,FALSE)</f>
        <v>Current Maintenance</v>
      </c>
      <c r="C131" s="463"/>
      <c r="D131" s="463"/>
      <c r="E131" s="463"/>
      <c r="F131" s="463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62" t="str">
        <f>+VLOOKUP(LEFT($A132,LEN(A132)-1)*1,Master!$D$25:$G$223,4,FALSE)</f>
        <v>Interests</v>
      </c>
      <c r="C132" s="463"/>
      <c r="D132" s="463"/>
      <c r="E132" s="463"/>
      <c r="F132" s="463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62" t="str">
        <f>+VLOOKUP(LEFT($A133,LEN(A133)-1)*1,Master!$D$25:$G$223,4,FALSE)</f>
        <v>Rent</v>
      </c>
      <c r="C133" s="463"/>
      <c r="D133" s="463"/>
      <c r="E133" s="463"/>
      <c r="F133" s="463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62" t="str">
        <f>+VLOOKUP(LEFT($A134,LEN(A134)-1)*1,Master!$D$25:$G$223,4,FALSE)</f>
        <v>Subsidies</v>
      </c>
      <c r="C134" s="463"/>
      <c r="D134" s="463"/>
      <c r="E134" s="463"/>
      <c r="F134" s="463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62" t="str">
        <f>+VLOOKUP(LEFT($A135,LEN(A135)-1)*1,Master!$D$25:$G$223,4,FALSE)</f>
        <v>Other expenditures</v>
      </c>
      <c r="C135" s="463"/>
      <c r="D135" s="463"/>
      <c r="E135" s="463"/>
      <c r="F135" s="463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62" t="str">
        <f>+VLOOKUP(LEFT($A136,LEN(A136)-1)*1,Master!$D$25:$G$223,4,FALSE)</f>
        <v>Current Capital Expenditure</v>
      </c>
      <c r="C136" s="463"/>
      <c r="D136" s="463"/>
      <c r="E136" s="463"/>
      <c r="F136" s="463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58" t="str">
        <f>+VLOOKUP(LEFT($A137,LEN(A137)-1)*1,Master!$D$25:$G$223,4,FALSE)</f>
        <v>Social Security Transfers</v>
      </c>
      <c r="C137" s="459"/>
      <c r="D137" s="459"/>
      <c r="E137" s="459"/>
      <c r="F137" s="459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62" t="str">
        <f>+VLOOKUP(LEFT($A138,LEN(A138)-1)*1,Master!$D$25:$G$223,4,FALSE)</f>
        <v>Social Security</v>
      </c>
      <c r="C138" s="463"/>
      <c r="D138" s="463"/>
      <c r="E138" s="463"/>
      <c r="F138" s="463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62" t="str">
        <f>+VLOOKUP(LEFT($A139,LEN(A139)-1)*1,Master!$D$25:$G$223,4,FALSE)</f>
        <v>Funds for redundant labor</v>
      </c>
      <c r="C139" s="463"/>
      <c r="D139" s="463"/>
      <c r="E139" s="463"/>
      <c r="F139" s="463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62" t="str">
        <f>+VLOOKUP(LEFT($A140,LEN(A140)-1)*1,Master!$D$25:$G$223,4,FALSE)</f>
        <v>Pension and Disability Insurance</v>
      </c>
      <c r="C140" s="463"/>
      <c r="D140" s="463"/>
      <c r="E140" s="463"/>
      <c r="F140" s="463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62" t="str">
        <f>+VLOOKUP(LEFT($A141,LEN(A141)-1)*1,Master!$D$25:$G$223,4,FALSE)</f>
        <v>Other Health Care Transfers</v>
      </c>
      <c r="C141" s="463"/>
      <c r="D141" s="463"/>
      <c r="E141" s="463"/>
      <c r="F141" s="463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62" t="str">
        <f>+VLOOKUP(LEFT($A142,LEN(A142)-1)*1,Master!$D$25:$G$223,4,FALSE)</f>
        <v>Other Health Care Insurance</v>
      </c>
      <c r="C142" s="463"/>
      <c r="D142" s="463"/>
      <c r="E142" s="463"/>
      <c r="F142" s="463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60" t="str">
        <f>+VLOOKUP(LEFT($A143,LEN(A143)-1)*1,Master!$D$25:$G$223,4,FALSE)</f>
        <v xml:space="preserve">Transfers to Institutions, Individuals, NGO and Public Sector </v>
      </c>
      <c r="C143" s="461"/>
      <c r="D143" s="461"/>
      <c r="E143" s="461"/>
      <c r="F143" s="461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60" t="str">
        <f>+VLOOKUP(LEFT($A144,LEN(A144)-1)*1,Master!$D$25:$G$223,4,FALSE)</f>
        <v>Capital Expenditure</v>
      </c>
      <c r="C144" s="461"/>
      <c r="D144" s="461"/>
      <c r="E144" s="461"/>
      <c r="F144" s="461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30" t="str">
        <f>+VLOOKUP(LEFT($A145,LEN(A145)-1)*1,Master!$D$25:$G$223,4,FALSE)</f>
        <v>Credits and Borrowings</v>
      </c>
      <c r="C145" s="431"/>
      <c r="D145" s="431"/>
      <c r="E145" s="431"/>
      <c r="F145" s="431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30" t="str">
        <f>+VLOOKUP(LEFT($A146,LEN(A146)-1)*1,Master!$D$25:$G$223,4,FALSE)</f>
        <v>Reserves</v>
      </c>
      <c r="C146" s="431"/>
      <c r="D146" s="431"/>
      <c r="E146" s="431"/>
      <c r="F146" s="431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48" t="str">
        <f>+VLOOKUP(LEFT($A147,LEN(A147)-1)*1,Master!$D$25:$G$223,4,FALSE)</f>
        <v>Repayment of Guarantees</v>
      </c>
      <c r="C147" s="449"/>
      <c r="D147" s="449"/>
      <c r="E147" s="449"/>
      <c r="F147" s="449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54" t="str">
        <f>+VLOOKUP(LEFT($A148,LEN(A148)-1)*1,Master!$D$25:$G$223,4,FALSE)</f>
        <v>Surplus / deficit</v>
      </c>
      <c r="C148" s="455"/>
      <c r="D148" s="455"/>
      <c r="E148" s="455"/>
      <c r="F148" s="455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56" t="str">
        <f>+VLOOKUP(LEFT($A149,LEN(A149)-1)*1,Master!$D$25:$G$223,4,FALSE)</f>
        <v>Primary balance</v>
      </c>
      <c r="C149" s="457"/>
      <c r="D149" s="457"/>
      <c r="E149" s="457"/>
      <c r="F149" s="457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58" t="str">
        <f>+VLOOKUP(LEFT($A150,LEN(A150)-1)*1,Master!$D$25:$G$223,4,FALSE)</f>
        <v>Repayment of Debt</v>
      </c>
      <c r="C150" s="459"/>
      <c r="D150" s="459"/>
      <c r="E150" s="459"/>
      <c r="F150" s="459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46" t="str">
        <f>+VLOOKUP(LEFT($A151,LEN(A151)-1)*1,Master!$D$25:$G$223,4,FALSE)</f>
        <v>Repayment of Domestic Debt</v>
      </c>
      <c r="C151" s="447"/>
      <c r="D151" s="447"/>
      <c r="E151" s="447"/>
      <c r="F151" s="447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30" t="str">
        <f>+VLOOKUP(LEFT($A152,LEN(A152)-1)*1,Master!$D$25:$G$223,4,FALSE)</f>
        <v>Repayment of Foreign Debt</v>
      </c>
      <c r="C152" s="431"/>
      <c r="D152" s="431"/>
      <c r="E152" s="431"/>
      <c r="F152" s="431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48" t="str">
        <f>+VLOOKUP(LEFT($A153,LEN(A153)-1)*1,Master!$D$25:$G$223,4,FALSE)</f>
        <v>Repayments of Arrears</v>
      </c>
      <c r="C153" s="449"/>
      <c r="D153" s="449"/>
      <c r="E153" s="449"/>
      <c r="F153" s="449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50" t="str">
        <f>+VLOOKUP(LEFT($A154,LEN(A154)-1)*1,Master!$D$25:$G$223,4,FALSE)</f>
        <v>Financing needs</v>
      </c>
      <c r="C154" s="451"/>
      <c r="D154" s="451"/>
      <c r="E154" s="451"/>
      <c r="F154" s="451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52" t="str">
        <f>+VLOOKUP(LEFT($A155,LEN(A155)-1)*1,Master!$D$25:$G$223,4,FALSE)</f>
        <v>Financing</v>
      </c>
      <c r="C155" s="453"/>
      <c r="D155" s="453"/>
      <c r="E155" s="453"/>
      <c r="F155" s="453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46" t="str">
        <f>+VLOOKUP(LEFT($A156,LEN(A156)-1)*1,Master!$D$25:$G$223,4,FALSE)</f>
        <v>Domestic Loans and Borrowings</v>
      </c>
      <c r="C156" s="447"/>
      <c r="D156" s="447"/>
      <c r="E156" s="447"/>
      <c r="F156" s="447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30" t="str">
        <f>+VLOOKUP(LEFT($A157,LEN(A157)-1)*1,Master!$D$25:$G$223,4,FALSE)</f>
        <v>Foreign Loans and Borrowings</v>
      </c>
      <c r="C157" s="431"/>
      <c r="D157" s="431"/>
      <c r="E157" s="431"/>
      <c r="F157" s="431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30" t="str">
        <f>+VLOOKUP(LEFT($A158,LEN(A158)-1)*1,Master!$D$25:$G$223,4,FALSE)</f>
        <v>Revenues from Selling Assets</v>
      </c>
      <c r="C158" s="431"/>
      <c r="D158" s="431"/>
      <c r="E158" s="431"/>
      <c r="F158" s="431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Increase / decrease of deposits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7"/>
  <sheetViews>
    <sheetView zoomScaleNormal="100" workbookViewId="0">
      <pane xSplit="5" ySplit="7" topLeftCell="ET338" activePane="bottomRight" state="frozen"/>
      <selection pane="topRight" activeCell="F1" sqref="F1"/>
      <selection pane="bottomLeft" activeCell="A8" sqref="A8"/>
      <selection pane="bottomRight" activeCell="ET293" sqref="ET29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bestFit="1" customWidth="1"/>
    <col min="151" max="151" width="14.28515625" style="41" customWidth="1"/>
    <col min="152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31" t="s">
        <v>570</v>
      </c>
      <c r="F6" s="528">
        <v>2006</v>
      </c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30"/>
      <c r="R6" s="528">
        <v>2007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30"/>
      <c r="AD6" s="528">
        <v>2008</v>
      </c>
      <c r="AE6" s="529"/>
      <c r="AF6" s="529"/>
      <c r="AG6" s="529"/>
      <c r="AH6" s="529"/>
      <c r="AI6" s="529"/>
      <c r="AJ6" s="529"/>
      <c r="AK6" s="529"/>
      <c r="AL6" s="529"/>
      <c r="AM6" s="529"/>
      <c r="AN6" s="529"/>
      <c r="AO6" s="530"/>
      <c r="AP6" s="528">
        <v>2009</v>
      </c>
      <c r="AQ6" s="529"/>
      <c r="AR6" s="529"/>
      <c r="AS6" s="529"/>
      <c r="AT6" s="529"/>
      <c r="AU6" s="529"/>
      <c r="AV6" s="529"/>
      <c r="AW6" s="529"/>
      <c r="AX6" s="529"/>
      <c r="AY6" s="529"/>
      <c r="AZ6" s="529"/>
      <c r="BA6" s="530"/>
      <c r="BB6" s="528">
        <v>2010</v>
      </c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30"/>
      <c r="BN6" s="528">
        <v>2011</v>
      </c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30"/>
      <c r="BZ6" s="529">
        <v>2012</v>
      </c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8">
        <v>2013</v>
      </c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30"/>
      <c r="CX6" s="528">
        <v>2014</v>
      </c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30"/>
      <c r="DJ6" s="528">
        <v>2015</v>
      </c>
      <c r="DK6" s="529"/>
      <c r="DL6" s="529"/>
      <c r="DM6" s="529"/>
      <c r="DN6" s="529"/>
      <c r="DO6" s="529"/>
      <c r="DP6" s="529"/>
      <c r="DQ6" s="529"/>
      <c r="DR6" s="529"/>
      <c r="DS6" s="529"/>
      <c r="DT6" s="529"/>
      <c r="DU6" s="530"/>
    </row>
    <row r="7" spans="1:321">
      <c r="E7" s="531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709</v>
      </c>
      <c r="DW7" s="42" t="s">
        <v>710</v>
      </c>
      <c r="DX7" s="42" t="s">
        <v>711</v>
      </c>
      <c r="DY7" s="42" t="s">
        <v>712</v>
      </c>
      <c r="DZ7" s="42" t="s">
        <v>713</v>
      </c>
      <c r="EA7" s="42" t="s">
        <v>714</v>
      </c>
      <c r="EB7" s="42" t="s">
        <v>715</v>
      </c>
      <c r="EC7" s="42" t="s">
        <v>716</v>
      </c>
      <c r="ED7" s="42" t="s">
        <v>717</v>
      </c>
      <c r="EE7" s="42" t="s">
        <v>718</v>
      </c>
      <c r="EF7" s="42" t="s">
        <v>719</v>
      </c>
      <c r="EG7" s="42" t="s">
        <v>720</v>
      </c>
      <c r="EH7" s="42" t="s">
        <v>743</v>
      </c>
      <c r="EI7" s="42" t="s">
        <v>744</v>
      </c>
      <c r="EJ7" s="42" t="s">
        <v>745</v>
      </c>
      <c r="EK7" s="42" t="s">
        <v>746</v>
      </c>
      <c r="EL7" s="42" t="s">
        <v>747</v>
      </c>
      <c r="EM7" s="42" t="s">
        <v>748</v>
      </c>
      <c r="EN7" s="42" t="s">
        <v>749</v>
      </c>
      <c r="EO7" s="42" t="s">
        <v>750</v>
      </c>
      <c r="EP7" s="42" t="s">
        <v>751</v>
      </c>
      <c r="EQ7" s="42" t="s">
        <v>752</v>
      </c>
      <c r="ER7" s="42" t="s">
        <v>753</v>
      </c>
      <c r="ES7" s="42" t="s">
        <v>754</v>
      </c>
      <c r="ET7" s="398" t="s">
        <v>761</v>
      </c>
      <c r="EU7" s="398" t="s">
        <v>762</v>
      </c>
      <c r="EV7" s="398" t="s">
        <v>763</v>
      </c>
      <c r="EW7" s="398" t="s">
        <v>764</v>
      </c>
      <c r="EX7" s="398" t="s">
        <v>765</v>
      </c>
      <c r="EY7" s="398" t="s">
        <v>766</v>
      </c>
      <c r="EZ7" s="398" t="s">
        <v>767</v>
      </c>
      <c r="FA7" s="398" t="s">
        <v>768</v>
      </c>
      <c r="FB7" s="398" t="s">
        <v>769</v>
      </c>
      <c r="FC7" s="398" t="s">
        <v>770</v>
      </c>
      <c r="FD7" s="398" t="s">
        <v>771</v>
      </c>
      <c r="FE7" s="398" t="s">
        <v>772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v>74035484.649999991</v>
      </c>
      <c r="EI8" s="377">
        <v>111911440.43000001</v>
      </c>
      <c r="EJ8" s="377">
        <v>194526698.76999998</v>
      </c>
      <c r="EK8" s="377">
        <v>154580255.34999999</v>
      </c>
      <c r="EL8" s="377">
        <v>126340160.72000001</v>
      </c>
      <c r="EM8" s="377">
        <v>164632827.79999998</v>
      </c>
      <c r="EN8" s="377">
        <v>172154696.32000002</v>
      </c>
      <c r="EO8" s="377">
        <v>225754210.33000004</v>
      </c>
      <c r="EP8" s="377">
        <v>181876726.09</v>
      </c>
      <c r="EQ8" s="377">
        <v>159511265.75999999</v>
      </c>
      <c r="ER8" s="377">
        <v>154084828.09999999</v>
      </c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v>73679382.079999998</v>
      </c>
      <c r="EI9" s="377">
        <v>88768620.050000012</v>
      </c>
      <c r="EJ9" s="377">
        <v>135184988.79999998</v>
      </c>
      <c r="EK9" s="377">
        <v>124911661.67</v>
      </c>
      <c r="EL9" s="377">
        <v>125356661.59000002</v>
      </c>
      <c r="EM9" s="377">
        <v>134055955.00999999</v>
      </c>
      <c r="EN9" s="377">
        <v>145961895.21000001</v>
      </c>
      <c r="EO9" s="377">
        <v>149426896.58000004</v>
      </c>
      <c r="EP9" s="377">
        <v>138688866.59</v>
      </c>
      <c r="EQ9" s="377">
        <v>135552744.59</v>
      </c>
      <c r="ER9" s="377">
        <v>122189011.15000001</v>
      </c>
      <c r="ES9" s="377"/>
      <c r="ET9" s="425">
        <v>79855347.849999994</v>
      </c>
      <c r="EU9" s="425">
        <v>106190042</v>
      </c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v>53512170.450000003</v>
      </c>
      <c r="EI10" s="379"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379">
        <v>86378572.319999993</v>
      </c>
      <c r="ER10" s="379">
        <v>74654697.829999998</v>
      </c>
      <c r="ES10" s="379">
        <v>89394289.060000002</v>
      </c>
      <c r="ET10" s="426">
        <v>60295851.509999998</v>
      </c>
      <c r="EU10" s="426">
        <v>64797597.329999998</v>
      </c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377">
        <v>10226839.18</v>
      </c>
      <c r="ER11" s="377">
        <v>7670634.21</v>
      </c>
      <c r="ES11" s="377">
        <v>14446111.9</v>
      </c>
      <c r="ET11" s="425">
        <v>3496624.83</v>
      </c>
      <c r="EU11" s="425">
        <v>8897390.9499999993</v>
      </c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377">
        <v>1688078.63</v>
      </c>
      <c r="ER12" s="377">
        <v>667573.11</v>
      </c>
      <c r="ES12" s="377">
        <v>1664886.32</v>
      </c>
      <c r="ET12" s="425">
        <v>475602.8</v>
      </c>
      <c r="EU12" s="425">
        <v>1641570.62</v>
      </c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377">
        <v>195735.62</v>
      </c>
      <c r="ER13" s="377">
        <v>165720.76</v>
      </c>
      <c r="ES13" s="377">
        <v>130025.67</v>
      </c>
      <c r="ET13" s="425">
        <v>93380.49</v>
      </c>
      <c r="EU13" s="425">
        <v>116565.53</v>
      </c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377">
        <v>50058448.369999997</v>
      </c>
      <c r="ER14" s="377">
        <v>44942136.68</v>
      </c>
      <c r="ES14" s="377">
        <v>50200125.439999998</v>
      </c>
      <c r="ET14" s="425">
        <v>40926868.810000002</v>
      </c>
      <c r="EU14" s="425">
        <v>38270122.18</v>
      </c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377">
        <v>21225508.199999999</v>
      </c>
      <c r="ER15" s="377">
        <v>18614457.170000002</v>
      </c>
      <c r="ES15" s="377">
        <v>19877899.5</v>
      </c>
      <c r="ET15" s="425">
        <v>13370061.67</v>
      </c>
      <c r="EU15" s="425">
        <v>13585674.48</v>
      </c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377">
        <v>2167495.09</v>
      </c>
      <c r="ER16" s="377">
        <v>1890362.65</v>
      </c>
      <c r="ES16" s="377">
        <v>2285551.31</v>
      </c>
      <c r="ET16" s="425">
        <v>1218936.71</v>
      </c>
      <c r="EU16" s="425">
        <v>1678360</v>
      </c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377">
        <v>816467.23</v>
      </c>
      <c r="ER17" s="377">
        <v>703813.25</v>
      </c>
      <c r="ES17" s="377">
        <v>789688.92</v>
      </c>
      <c r="ET17" s="425">
        <v>714376.2</v>
      </c>
      <c r="EU17" s="425">
        <v>607913.56999999995</v>
      </c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v>15942566.910000002</v>
      </c>
      <c r="EI18" s="379"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379">
        <v>42882136.189999998</v>
      </c>
      <c r="ER18" s="379">
        <v>43774643.869999997</v>
      </c>
      <c r="ES18" s="379">
        <v>77580718.680000007</v>
      </c>
      <c r="ET18" s="426">
        <v>14572676.99</v>
      </c>
      <c r="EU18" s="426">
        <v>36938118.07</v>
      </c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377">
        <v>25998719</v>
      </c>
      <c r="ER19" s="377">
        <v>29222952.370000001</v>
      </c>
      <c r="ES19" s="377">
        <v>48299287.68</v>
      </c>
      <c r="ET19" s="425">
        <v>8994145.9900000002</v>
      </c>
      <c r="EU19" s="425">
        <v>22424749.280000001</v>
      </c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377">
        <v>14691858.58</v>
      </c>
      <c r="ER20" s="377">
        <v>13422037.59</v>
      </c>
      <c r="ES20" s="377">
        <v>25459426.109999999</v>
      </c>
      <c r="ET20" s="425">
        <v>4907250.76</v>
      </c>
      <c r="EU20" s="425">
        <v>850763.28</v>
      </c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377">
        <v>1140055.95</v>
      </c>
      <c r="ER21" s="377">
        <v>576427.41</v>
      </c>
      <c r="ES21" s="377">
        <v>1813540.61</v>
      </c>
      <c r="ET21" s="425">
        <v>365962.97</v>
      </c>
      <c r="EU21" s="425">
        <v>960588.74</v>
      </c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377">
        <v>1051502.6599999999</v>
      </c>
      <c r="ER22" s="377">
        <v>553226.5</v>
      </c>
      <c r="ES22" s="377">
        <v>2008464.28</v>
      </c>
      <c r="ET22" s="425">
        <v>305317.27</v>
      </c>
      <c r="EU22" s="425">
        <v>850763.28</v>
      </c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1044119.04</v>
      </c>
      <c r="EM23" s="379">
        <v>1380660.13</v>
      </c>
      <c r="EN23" s="379">
        <v>1483988.38</v>
      </c>
      <c r="EO23" s="379">
        <v>1598254.37</v>
      </c>
      <c r="EP23" s="379">
        <v>1300121.74</v>
      </c>
      <c r="EQ23" s="379">
        <v>1269238.77</v>
      </c>
      <c r="ER23" s="379">
        <v>1101076.77</v>
      </c>
      <c r="ES23" s="379">
        <v>1131476.8799999999</v>
      </c>
      <c r="ET23" s="426">
        <v>725562.24</v>
      </c>
      <c r="EU23" s="426">
        <v>930915.03</v>
      </c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377">
        <v>733095.23</v>
      </c>
      <c r="ER24" s="377">
        <v>673442.99</v>
      </c>
      <c r="ES24" s="377"/>
      <c r="ET24" s="425">
        <v>512058.71</v>
      </c>
      <c r="EU24" s="425">
        <v>628960</v>
      </c>
      <c r="EV24" s="425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377">
        <v>126411.14</v>
      </c>
      <c r="ER25" s="377">
        <v>108010.69</v>
      </c>
      <c r="ES25" s="377"/>
      <c r="ET25" s="425">
        <v>93434.6</v>
      </c>
      <c r="EU25" s="425">
        <v>109385.74</v>
      </c>
      <c r="EV25" s="425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377">
        <v>92200</v>
      </c>
      <c r="ER26" s="377">
        <v>36222.43</v>
      </c>
      <c r="ES26" s="377"/>
      <c r="ET26" s="425">
        <v>21633.83</v>
      </c>
      <c r="EU26" s="425">
        <v>24453.21</v>
      </c>
      <c r="EV26" s="425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377">
        <v>259930.36</v>
      </c>
      <c r="ER27" s="377">
        <v>257165.18</v>
      </c>
      <c r="ES27" s="377"/>
      <c r="ET27" s="425">
        <v>98435.1</v>
      </c>
      <c r="EU27" s="425">
        <v>168116.08</v>
      </c>
      <c r="EV27" s="425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1266650.8400000001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379">
        <v>1997706.83</v>
      </c>
      <c r="ER28" s="379">
        <v>793640.92</v>
      </c>
      <c r="ES28" s="379">
        <v>2988857.35</v>
      </c>
      <c r="ET28" s="426">
        <v>1774503.57</v>
      </c>
      <c r="EU28" s="426">
        <v>1885893.46</v>
      </c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377">
        <v>64320.84</v>
      </c>
      <c r="ER29" s="377">
        <v>75525.88</v>
      </c>
      <c r="ES29" s="377"/>
      <c r="ET29" s="425">
        <v>29715.1</v>
      </c>
      <c r="EU29" s="425">
        <v>46180.29</v>
      </c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377">
        <v>438426.96</v>
      </c>
      <c r="ER30" s="377">
        <v>377340.14</v>
      </c>
      <c r="ES30" s="377"/>
      <c r="ET30" s="425">
        <v>120406.14</v>
      </c>
      <c r="EU30" s="425">
        <v>138658.04999999999</v>
      </c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377">
        <v>50610.99</v>
      </c>
      <c r="ER31" s="377">
        <v>22120.86</v>
      </c>
      <c r="ES31" s="377"/>
      <c r="ET31" s="425">
        <v>1567.64</v>
      </c>
      <c r="EU31" s="425">
        <v>1648.75</v>
      </c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773</v>
      </c>
      <c r="EN32" s="377" t="s">
        <v>774</v>
      </c>
      <c r="EO32" s="377">
        <v>608693.02</v>
      </c>
      <c r="EP32" s="377" t="s">
        <v>775</v>
      </c>
      <c r="EQ32" s="377">
        <v>179273.43</v>
      </c>
      <c r="ER32" s="377" t="s">
        <v>776</v>
      </c>
      <c r="ES32" s="377"/>
      <c r="ET32" s="425">
        <v>564026.22</v>
      </c>
      <c r="EU32" s="425">
        <v>552007.56999999995</v>
      </c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377">
        <v>272202.49</v>
      </c>
      <c r="ER33" s="377">
        <v>254713.87</v>
      </c>
      <c r="ES33" s="377"/>
      <c r="ET33" s="425">
        <v>202641</v>
      </c>
      <c r="EU33" s="425">
        <v>112102.37</v>
      </c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377">
        <v>992872.12</v>
      </c>
      <c r="ER34" s="377">
        <v>537631.24</v>
      </c>
      <c r="ES34" s="377"/>
      <c r="ET34" s="425">
        <v>856147.47</v>
      </c>
      <c r="EU34" s="425">
        <v>1035296.43</v>
      </c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1549598.76</v>
      </c>
      <c r="EI35" s="379">
        <v>2362534.5499999998</v>
      </c>
      <c r="EJ35" s="379">
        <v>2241014.9700000002</v>
      </c>
      <c r="EK35" s="379">
        <v>3537625.59</v>
      </c>
      <c r="EL35" s="379">
        <v>2195275.86</v>
      </c>
      <c r="EM35" s="379">
        <v>3677729.73</v>
      </c>
      <c r="EN35" s="379">
        <v>5924157.2800000003</v>
      </c>
      <c r="EO35" s="379">
        <v>2465692.11</v>
      </c>
      <c r="EP35" s="379">
        <v>1761653.61</v>
      </c>
      <c r="EQ35" s="379">
        <v>3081238.83</v>
      </c>
      <c r="ER35" s="379">
        <v>1891187.54</v>
      </c>
      <c r="ES35" s="379">
        <v>5011486</v>
      </c>
      <c r="ET35" s="426">
        <v>2486753.54</v>
      </c>
      <c r="EU35" s="426">
        <v>1637518.11</v>
      </c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>
        <v>13813.05</v>
      </c>
      <c r="EQ36" s="377">
        <v>133915.20000000001</v>
      </c>
      <c r="ER36" s="377">
        <v>210157.98</v>
      </c>
      <c r="ES36" s="377"/>
      <c r="ET36" s="427">
        <v>757682.7</v>
      </c>
      <c r="EU36" s="425">
        <v>26758.17</v>
      </c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377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377">
        <v>981780.18</v>
      </c>
      <c r="ER37" s="377">
        <v>895870.02</v>
      </c>
      <c r="ES37" s="377"/>
      <c r="ET37" s="425">
        <v>657232.74</v>
      </c>
      <c r="EU37" s="425">
        <v>844736.49</v>
      </c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377">
        <v>161623.74</v>
      </c>
      <c r="ER38" s="377">
        <v>198903.82</v>
      </c>
      <c r="ES38" s="377"/>
      <c r="ET38" s="425">
        <v>126122.18</v>
      </c>
      <c r="EU38" s="425">
        <v>179834.33</v>
      </c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377">
        <v>1805373.4</v>
      </c>
      <c r="ER39" s="377">
        <v>586255.42000000004</v>
      </c>
      <c r="ES39" s="377"/>
      <c r="ET39" s="377"/>
      <c r="EU39" s="425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>
        <v>20867.330000000002</v>
      </c>
      <c r="EI40" s="377">
        <v>70916.160000000003</v>
      </c>
      <c r="EJ40" s="377">
        <v>65967</v>
      </c>
      <c r="EK40" s="377">
        <v>1070298.19</v>
      </c>
      <c r="EL40" s="377">
        <v>724479.47</v>
      </c>
      <c r="EM40" s="377">
        <v>1430729.48</v>
      </c>
      <c r="EN40" s="377">
        <v>1009041.84</v>
      </c>
      <c r="EO40" s="377">
        <v>73978.179999999993</v>
      </c>
      <c r="EP40" s="377">
        <v>167534.29</v>
      </c>
      <c r="EQ40" s="377">
        <v>68693.73</v>
      </c>
      <c r="ER40" s="377">
        <v>399611.81</v>
      </c>
      <c r="ES40" s="377">
        <v>1088997.75</v>
      </c>
      <c r="ET40" s="425">
        <v>945715.92</v>
      </c>
      <c r="EU40" s="425">
        <v>586189.12</v>
      </c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426">
        <v>136671.79999999999</v>
      </c>
      <c r="EU41" s="426">
        <v>273046.61</v>
      </c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>
        <v>150350.67000000001</v>
      </c>
      <c r="EI43" s="377">
        <v>500193.46</v>
      </c>
      <c r="EJ43" s="377">
        <v>126045.79</v>
      </c>
      <c r="EK43" s="377">
        <v>67133.97</v>
      </c>
      <c r="EL43" s="377">
        <v>340170.16</v>
      </c>
      <c r="EM43" s="377">
        <v>1431878.17</v>
      </c>
      <c r="EN43" s="377">
        <v>588856.99</v>
      </c>
      <c r="EO43" s="377">
        <v>142813.88</v>
      </c>
      <c r="EP43" s="377">
        <v>182139.62</v>
      </c>
      <c r="EQ43" s="377">
        <v>603855.75</v>
      </c>
      <c r="ER43" s="377">
        <v>987894.53</v>
      </c>
      <c r="ES43" s="377">
        <v>1153177.5900000001</v>
      </c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426">
        <v>170875.32</v>
      </c>
      <c r="EU44" s="426">
        <v>72092.639999999999</v>
      </c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>
        <v>198902.46</v>
      </c>
      <c r="EI46" s="377">
        <v>1119540.18</v>
      </c>
      <c r="EJ46" s="377">
        <v>2133451.14</v>
      </c>
      <c r="EK46" s="377">
        <v>849572.77</v>
      </c>
      <c r="EL46" s="377">
        <v>1895943.06</v>
      </c>
      <c r="EM46" s="377">
        <v>1063223.94</v>
      </c>
      <c r="EN46" s="377">
        <v>2617220.7200000002</v>
      </c>
      <c r="EO46" s="377">
        <v>693924.15</v>
      </c>
      <c r="EP46" s="377">
        <v>1500964.26</v>
      </c>
      <c r="EQ46" s="377">
        <v>2652981.5699999998</v>
      </c>
      <c r="ER46" s="377">
        <v>2284497.5299999998</v>
      </c>
      <c r="ES46" s="377">
        <v>8271247.9800000004</v>
      </c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426">
        <v>1518621.66</v>
      </c>
      <c r="EU47" s="426">
        <v>776556.18</v>
      </c>
      <c r="EV47" s="379"/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>
        <v>335235.24</v>
      </c>
      <c r="EI49" s="377">
        <v>23071904.219999999</v>
      </c>
      <c r="EJ49" s="377">
        <v>59275742.969999999</v>
      </c>
      <c r="EK49" s="377">
        <v>28598295.489999998</v>
      </c>
      <c r="EL49" s="377">
        <v>259019.66</v>
      </c>
      <c r="EM49" s="377">
        <v>29146143.309999999</v>
      </c>
      <c r="EN49" s="377">
        <v>25183759.27</v>
      </c>
      <c r="EO49" s="377">
        <v>76253335.569999993</v>
      </c>
      <c r="EP49" s="377">
        <v>43020325.210000001</v>
      </c>
      <c r="EQ49" s="377">
        <v>20632990.120000001</v>
      </c>
      <c r="ER49" s="377">
        <v>28222092.870000001</v>
      </c>
      <c r="ES49" s="377">
        <v>127429947.7</v>
      </c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/>
      <c r="EI50" s="379">
        <v>23071904.219999999</v>
      </c>
      <c r="EJ50" s="379">
        <v>59275742.969999999</v>
      </c>
      <c r="EK50" s="379">
        <v>28598295.489999998</v>
      </c>
      <c r="EL50" s="379">
        <v>259019.66</v>
      </c>
      <c r="EM50" s="379">
        <v>29146143.309999999</v>
      </c>
      <c r="EN50" s="379">
        <v>25183759.27</v>
      </c>
      <c r="EO50" s="379">
        <v>76253335.569999993</v>
      </c>
      <c r="EP50" s="379">
        <v>43020325.210000001</v>
      </c>
      <c r="EQ50" s="379"/>
      <c r="ER50" s="379"/>
      <c r="ES50" s="379"/>
      <c r="ET50" s="426">
        <v>24756264.800000001</v>
      </c>
      <c r="EU50" s="426">
        <v>745748522.19000006</v>
      </c>
      <c r="EV50" s="379"/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Q51" s="377">
        <v>0</v>
      </c>
      <c r="ER51" s="377">
        <v>0</v>
      </c>
      <c r="ES51" s="377">
        <v>3000000</v>
      </c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34554.129999999997</v>
      </c>
      <c r="EI52" s="377">
        <v>322585.33</v>
      </c>
      <c r="EJ52" s="377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377">
        <v>20632990.120000001</v>
      </c>
      <c r="ER52" s="377">
        <v>28222092.870000001</v>
      </c>
      <c r="ES52" s="377">
        <v>127444455.40000001</v>
      </c>
      <c r="ET52" s="427">
        <v>24535941.960000001</v>
      </c>
      <c r="EU52" s="427">
        <v>74357443.420000002</v>
      </c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/>
      <c r="EI53" s="377"/>
      <c r="EK53" s="377"/>
      <c r="EL53" s="377"/>
      <c r="EM53" s="377"/>
      <c r="EN53" s="377"/>
      <c r="EO53" s="377"/>
      <c r="EP53" s="377"/>
      <c r="EQ53" s="377">
        <v>160221133.53999999</v>
      </c>
      <c r="ER53" s="377">
        <v>163344901.65000001</v>
      </c>
      <c r="ES53" s="377"/>
      <c r="ET53" s="427">
        <v>220322.84</v>
      </c>
      <c r="EU53" s="427">
        <v>191078.77</v>
      </c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>
        <v>57739544.189999998</v>
      </c>
      <c r="ES54" s="377"/>
      <c r="ET54" s="425">
        <v>104498495.13</v>
      </c>
      <c r="EU54" s="425">
        <v>123153743.48</v>
      </c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H55" s="377">
        <v>36341017.520000003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>
        <v>36145069.369999997</v>
      </c>
      <c r="EQ55" s="377">
        <v>37968977.82</v>
      </c>
      <c r="ER55" s="377">
        <v>37257887.189999998</v>
      </c>
      <c r="ES55" s="377">
        <v>41404585.670000002</v>
      </c>
      <c r="ET55" s="425">
        <v>17822596.359999999</v>
      </c>
      <c r="EU55" s="425">
        <v>53222053.950000003</v>
      </c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425">
        <v>37313745.240000002</v>
      </c>
      <c r="EU56" s="425">
        <v>38053361.399999999</v>
      </c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425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425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425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425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763370.53</v>
      </c>
      <c r="EM61" s="377">
        <v>888374.79</v>
      </c>
      <c r="EN61" s="377">
        <v>845413.4</v>
      </c>
      <c r="EO61" s="377">
        <v>982340.29</v>
      </c>
      <c r="EP61" s="377">
        <v>710611.47</v>
      </c>
      <c r="EQ61" s="377">
        <v>864910.68</v>
      </c>
      <c r="ER61" s="377">
        <v>1028980.9</v>
      </c>
      <c r="ES61" s="377">
        <v>1951716.68</v>
      </c>
      <c r="ET61" s="377"/>
      <c r="EU61" s="425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425">
        <v>363127.64</v>
      </c>
      <c r="EU62" s="425">
        <v>848575.97</v>
      </c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425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425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425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425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425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425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H69" s="377">
        <v>964375.48</v>
      </c>
      <c r="EI69" s="377">
        <v>2109344.7799999998</v>
      </c>
      <c r="EJ69" s="377">
        <v>2772426.02</v>
      </c>
      <c r="EK69" s="377">
        <v>1868404.05</v>
      </c>
      <c r="EL69" s="377">
        <v>2065761.38</v>
      </c>
      <c r="EM69" s="377">
        <v>2044302.92</v>
      </c>
      <c r="EN69" s="377">
        <v>1900343.87</v>
      </c>
      <c r="EO69" s="377">
        <v>2421002.2400000002</v>
      </c>
      <c r="EP69" s="377">
        <v>1848100.89</v>
      </c>
      <c r="EQ69" s="377">
        <v>3032654.88</v>
      </c>
      <c r="ER69" s="377">
        <v>2235715.75</v>
      </c>
      <c r="ES69" s="377">
        <v>6000718.46</v>
      </c>
      <c r="ET69" s="377"/>
      <c r="EU69" s="425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425">
        <v>1027061</v>
      </c>
      <c r="EU70" s="425">
        <v>2338867.33</v>
      </c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425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425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425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425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425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H76" s="377">
        <v>1445443.93</v>
      </c>
      <c r="EI76" s="377">
        <v>3318516.23</v>
      </c>
      <c r="EJ76" s="377">
        <v>7050406.4900000002</v>
      </c>
      <c r="EK76" s="377">
        <v>5446546.7800000003</v>
      </c>
      <c r="EL76" s="377">
        <v>3548711.83</v>
      </c>
      <c r="EM76" s="377">
        <v>4342615.72</v>
      </c>
      <c r="EN76" s="377">
        <v>5219310.84</v>
      </c>
      <c r="EO76" s="377">
        <v>5169360.8</v>
      </c>
      <c r="EP76" s="377">
        <v>4341121.62</v>
      </c>
      <c r="EQ76" s="377">
        <v>4884082.33</v>
      </c>
      <c r="ER76" s="377">
        <v>4047161.45</v>
      </c>
      <c r="ES76" s="377">
        <v>17925486.800000001</v>
      </c>
      <c r="ET76" s="377"/>
      <c r="EU76" s="425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425">
        <v>1697968.93</v>
      </c>
      <c r="EU77" s="425">
        <v>3151750.86</v>
      </c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425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425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425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425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425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425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425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425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H86" s="377">
        <v>133702.59</v>
      </c>
      <c r="EI86" s="377">
        <v>831412.02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>
        <v>2163282.15</v>
      </c>
      <c r="EQ86" s="377">
        <v>1881648.29</v>
      </c>
      <c r="ER86" s="377">
        <v>1702269.74</v>
      </c>
      <c r="ES86" s="377">
        <v>4045495.9</v>
      </c>
      <c r="ET86" s="377"/>
      <c r="EU86" s="425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425">
        <v>106817.18</v>
      </c>
      <c r="EU87" s="425">
        <v>1254053.07</v>
      </c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425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425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H90" s="377">
        <v>3229720.9</v>
      </c>
      <c r="EI90" s="377">
        <v>1105648.4099999999</v>
      </c>
      <c r="EJ90" s="377">
        <v>39350670.159999996</v>
      </c>
      <c r="EK90" s="377">
        <v>18359667.859999999</v>
      </c>
      <c r="EL90" s="377">
        <v>16347481.07</v>
      </c>
      <c r="EM90" s="377">
        <v>2519907.7599999998</v>
      </c>
      <c r="EN90" s="377">
        <v>6570219.0800000001</v>
      </c>
      <c r="EO90" s="377">
        <v>1254218.04</v>
      </c>
      <c r="EP90" s="377">
        <v>2016695.15</v>
      </c>
      <c r="EQ90" s="377">
        <v>1739140.99</v>
      </c>
      <c r="ER90" s="377">
        <v>3918626.83</v>
      </c>
      <c r="ES90" s="377">
        <v>2293382.33</v>
      </c>
      <c r="ET90" s="377"/>
      <c r="EU90" s="425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425">
        <v>4324077.55</v>
      </c>
      <c r="EU91" s="425">
        <v>778357.81</v>
      </c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425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>
        <v>680713.27</v>
      </c>
      <c r="EQ93" s="377">
        <v>802737.21</v>
      </c>
      <c r="ER93" s="377">
        <v>721286.02</v>
      </c>
      <c r="ES93" s="377">
        <v>1571298.28</v>
      </c>
      <c r="ET93" s="377"/>
      <c r="EU93" s="425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425">
        <v>175603.34</v>
      </c>
      <c r="EU94" s="425">
        <v>1124463.03</v>
      </c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425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425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>
        <v>3824679.63</v>
      </c>
      <c r="EQ97" s="377">
        <v>2388415.48</v>
      </c>
      <c r="ER97" s="377">
        <v>3022483.62</v>
      </c>
      <c r="ES97" s="377">
        <v>8215705.0499999998</v>
      </c>
      <c r="ET97" s="377"/>
      <c r="EU97" s="425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425">
        <v>31033.66</v>
      </c>
      <c r="EU98" s="425">
        <v>2281116.2599999998</v>
      </c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425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425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H101" s="377">
        <v>641900.81999999995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2526292.0099999998</v>
      </c>
      <c r="EO101" s="377">
        <v>2670416.61</v>
      </c>
      <c r="EP101" s="377">
        <v>2768002.05</v>
      </c>
      <c r="EQ101" s="377">
        <v>3382897.72</v>
      </c>
      <c r="ER101" s="377">
        <v>4807051.49</v>
      </c>
      <c r="ES101" s="377">
        <v>8030767.0499999998</v>
      </c>
      <c r="ET101" s="377"/>
      <c r="EU101" s="425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425">
        <v>585935.19999999995</v>
      </c>
      <c r="EU102" s="425">
        <v>3391023.18</v>
      </c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425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425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425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425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425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425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425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425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425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>
        <v>6564978.3200000003</v>
      </c>
      <c r="EQ112" s="377">
        <v>7602969.7000000002</v>
      </c>
      <c r="ER112" s="377">
        <v>6324073.25</v>
      </c>
      <c r="ES112" s="377">
        <v>6683946.5800000001</v>
      </c>
      <c r="ET112" s="425">
        <v>42244817.57</v>
      </c>
      <c r="EU112" s="425">
        <v>45525440.090000004</v>
      </c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425">
        <v>6003212.1200000001</v>
      </c>
      <c r="EU113" s="425">
        <v>7135869.1500000004</v>
      </c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425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425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425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425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425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425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425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1069131.58</v>
      </c>
      <c r="EO121" s="377">
        <v>1024731.32</v>
      </c>
      <c r="EP121" s="377">
        <v>1115186.56</v>
      </c>
      <c r="EQ121" s="377">
        <v>1056401.0900000001</v>
      </c>
      <c r="ER121" s="377">
        <v>1118494.9099999999</v>
      </c>
      <c r="ES121" s="377">
        <v>2048499.78</v>
      </c>
      <c r="ET121" s="377"/>
      <c r="EU121" s="425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425">
        <v>110952</v>
      </c>
      <c r="EU122" s="425">
        <v>1323906.01</v>
      </c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425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425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425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425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34045532.219999999</v>
      </c>
      <c r="EP127" s="377">
        <v>33914885.549999997</v>
      </c>
      <c r="EQ127" s="377">
        <v>33960607.270000003</v>
      </c>
      <c r="ER127" s="377">
        <v>33919324.859999999</v>
      </c>
      <c r="ES127" s="377">
        <v>33927498.649999999</v>
      </c>
      <c r="ET127" s="377"/>
      <c r="EU127" s="425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425">
        <v>34029606.390000001</v>
      </c>
      <c r="EU128" s="425">
        <v>34751702.420000002</v>
      </c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425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425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425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425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425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425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>
        <v>1518302.55</v>
      </c>
      <c r="EQ135" s="377">
        <v>1424217.95</v>
      </c>
      <c r="ER135" s="377">
        <v>1512893.76</v>
      </c>
      <c r="ES135" s="377">
        <v>1723879.49</v>
      </c>
      <c r="ET135" s="377"/>
      <c r="EU135" s="425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425">
        <v>1365364.87</v>
      </c>
      <c r="EU136" s="425">
        <v>1602918.54</v>
      </c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H137" s="377">
        <v>266542</v>
      </c>
      <c r="EI137" s="377">
        <v>813711.97</v>
      </c>
      <c r="EJ137" s="377">
        <v>753027.44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700345.86</v>
      </c>
      <c r="EP137" s="377">
        <v>933405.66</v>
      </c>
      <c r="EQ137" s="377">
        <v>704680.49</v>
      </c>
      <c r="ER137" s="377">
        <v>758794.16</v>
      </c>
      <c r="ES137" s="377">
        <v>765627.44</v>
      </c>
      <c r="ET137" s="377"/>
      <c r="EU137" s="425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425">
        <v>735682.19</v>
      </c>
      <c r="EU138" s="425">
        <v>711043.97</v>
      </c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425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425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>
        <v>13743974.02</v>
      </c>
      <c r="EQ141" s="377">
        <v>13251144.24</v>
      </c>
      <c r="ER141" s="377">
        <v>11142113.050000001</v>
      </c>
      <c r="ES141" s="377">
        <v>29896675.100000001</v>
      </c>
      <c r="ET141" s="377"/>
      <c r="EU141" s="425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>
        <v>13129810.890000001</v>
      </c>
      <c r="ER142" s="377">
        <v>11137560.17</v>
      </c>
      <c r="ES142" s="377"/>
      <c r="ET142" s="425">
        <v>11036841.98</v>
      </c>
      <c r="EU142" s="425">
        <v>13101209.15</v>
      </c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/>
      <c r="EJ143" s="377"/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425">
        <v>10553508.65</v>
      </c>
      <c r="EU143" s="425">
        <v>12817875.82</v>
      </c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425"/>
      <c r="EU144" s="425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425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425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425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425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425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425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425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>
        <v>121333.35</v>
      </c>
      <c r="ER152" s="377">
        <v>4552.88</v>
      </c>
      <c r="ES152" s="377"/>
      <c r="ET152" s="377"/>
      <c r="EU152" s="425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425">
        <v>483333.33</v>
      </c>
      <c r="EU153" s="425">
        <v>283333.33</v>
      </c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425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425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425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425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425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H159" s="377">
        <v>109644.44</v>
      </c>
      <c r="EI159" s="377">
        <v>1522597.04</v>
      </c>
      <c r="EJ159" s="377">
        <v>8434786.5999999996</v>
      </c>
      <c r="EK159" s="377">
        <v>6918517.2599999998</v>
      </c>
      <c r="EL159" s="377">
        <v>2561374.17</v>
      </c>
      <c r="EM159" s="377">
        <v>25163803.16</v>
      </c>
      <c r="EN159" s="377">
        <v>10754440.220000001</v>
      </c>
      <c r="EO159" s="377">
        <v>29296079.120000001</v>
      </c>
      <c r="EP159" s="377">
        <v>19940301.670000002</v>
      </c>
      <c r="EQ159" s="377">
        <v>29993285.289999999</v>
      </c>
      <c r="ER159" s="377">
        <v>37935759.630000003</v>
      </c>
      <c r="ES159" s="377">
        <v>82875761.950000003</v>
      </c>
      <c r="ET159" s="377"/>
      <c r="EU159" s="425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</v>
      </c>
      <c r="E160" s="78" t="s">
        <v>735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285927.93</v>
      </c>
      <c r="EI160" s="377">
        <v>790874.28</v>
      </c>
      <c r="EJ160" s="377">
        <v>752250.88</v>
      </c>
      <c r="EK160" s="377">
        <v>2350979.62</v>
      </c>
      <c r="EL160" s="377">
        <v>1530166.93</v>
      </c>
      <c r="EM160" s="377">
        <v>2532089.2999999998</v>
      </c>
      <c r="EN160" s="377">
        <v>1775062.82</v>
      </c>
      <c r="EO160" s="377">
        <v>2480710.67</v>
      </c>
      <c r="EP160" s="377">
        <v>1700857.78</v>
      </c>
      <c r="EQ160" s="377">
        <v>3540984.99</v>
      </c>
      <c r="ER160" s="377">
        <v>1800507.48</v>
      </c>
      <c r="ES160" s="377">
        <v>12879238.83</v>
      </c>
      <c r="ET160" s="425">
        <v>2060574.27</v>
      </c>
      <c r="EU160" s="425">
        <v>2958395.49</v>
      </c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425">
        <v>3266992.16</v>
      </c>
      <c r="EU161" s="425">
        <v>1252962.76</v>
      </c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425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425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425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425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425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425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425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425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>
        <v>15000</v>
      </c>
      <c r="EQ170" s="377">
        <v>691995.33</v>
      </c>
      <c r="ER170" s="377">
        <v>70920.759999999995</v>
      </c>
      <c r="ES170" s="377"/>
      <c r="ET170" s="377"/>
      <c r="EU170" s="425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>
        <v>70920.759999999995</v>
      </c>
      <c r="ES171" s="377">
        <v>2950278</v>
      </c>
      <c r="ET171" s="425">
        <v>5000</v>
      </c>
      <c r="EU171" s="425">
        <v>380906.62</v>
      </c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425">
        <v>5000</v>
      </c>
      <c r="EU172" s="425">
        <v>380906.62</v>
      </c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425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425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425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425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425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425">
        <v>27871672.789999999</v>
      </c>
      <c r="EU178" s="425">
        <v>6620775.4199999999</v>
      </c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65870871.859999999</v>
      </c>
      <c r="EP179" s="377">
        <v>8684013.8599999994</v>
      </c>
      <c r="EQ179" s="377">
        <v>2314998.5699999998</v>
      </c>
      <c r="ER179" s="377">
        <v>865501.84</v>
      </c>
      <c r="ES179" s="377">
        <v>17178358.239999998</v>
      </c>
      <c r="ET179" s="425">
        <v>26200164.98</v>
      </c>
      <c r="EU179" s="425">
        <v>4403971.76</v>
      </c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1802308.17</v>
      </c>
      <c r="EI180" s="377">
        <v>1892608.13</v>
      </c>
      <c r="EJ180" s="377">
        <v>7944436.3899999997</v>
      </c>
      <c r="EK180" s="377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2539646.15</v>
      </c>
      <c r="EP180" s="377">
        <v>4390481.9000000004</v>
      </c>
      <c r="EQ180" s="377">
        <v>4884517.4000000004</v>
      </c>
      <c r="ER180" s="377">
        <v>6156717.2599999998</v>
      </c>
      <c r="ES180" s="377">
        <v>11593842.74</v>
      </c>
      <c r="ET180" s="425">
        <v>24566746.16</v>
      </c>
      <c r="EU180" s="425">
        <v>867373.51</v>
      </c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/>
      <c r="EI181" s="377"/>
      <c r="EJ181" s="377"/>
      <c r="EK181" s="377"/>
      <c r="EL181" s="377"/>
      <c r="EM181" s="377"/>
      <c r="EN181" s="377"/>
      <c r="EO181" s="377"/>
      <c r="EP181" s="377"/>
      <c r="EQ181" s="377"/>
      <c r="ER181" s="377"/>
      <c r="ES181" s="377"/>
      <c r="ET181" s="425">
        <v>1633418.82</v>
      </c>
      <c r="EU181" s="425">
        <v>3536598.25</v>
      </c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425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425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H184" s="377">
        <v>2184051.7200000002</v>
      </c>
      <c r="EI184" s="377">
        <v>1764900.98</v>
      </c>
      <c r="EJ184" s="377">
        <v>2883254.52</v>
      </c>
      <c r="EK184" s="377">
        <v>1767565.23</v>
      </c>
      <c r="EL184" s="377">
        <v>1819114.92</v>
      </c>
      <c r="EM184" s="377">
        <v>3273831.52</v>
      </c>
      <c r="EN184" s="377">
        <v>12593149</v>
      </c>
      <c r="EO184" s="377">
        <v>3919363.28</v>
      </c>
      <c r="EP184" s="377">
        <v>2388146.7200000002</v>
      </c>
      <c r="EQ184" s="377">
        <v>2862908.84</v>
      </c>
      <c r="ER184" s="377">
        <v>2620351.65</v>
      </c>
      <c r="ES184" s="377">
        <v>1884186.27</v>
      </c>
      <c r="ET184" s="377"/>
      <c r="EU184" s="425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4315705.9400000004</v>
      </c>
      <c r="EM185" s="377">
        <v>1297104.97</v>
      </c>
      <c r="EN185" s="377">
        <v>826758.17</v>
      </c>
      <c r="EO185" s="377">
        <v>1509270</v>
      </c>
      <c r="EP185" s="377">
        <v>1178123.47</v>
      </c>
      <c r="EQ185" s="377">
        <v>4740919.33</v>
      </c>
      <c r="ER185" s="377">
        <v>1360299.94</v>
      </c>
      <c r="ES185" s="377">
        <v>3645650.27</v>
      </c>
      <c r="ET185" s="425">
        <v>1671507.81</v>
      </c>
      <c r="EU185" s="425">
        <v>2216803.66</v>
      </c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>
        <v>25400</v>
      </c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425">
        <v>190000</v>
      </c>
      <c r="EU186" s="425">
        <v>92000</v>
      </c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700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Total Revenues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Total Expenditures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Surplus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61">
      <c r="EH213" s="340"/>
    </row>
    <row r="216" spans="1:161">
      <c r="E216" s="531" t="s">
        <v>691</v>
      </c>
      <c r="F216" s="528">
        <v>2006</v>
      </c>
      <c r="G216" s="529"/>
      <c r="H216" s="529"/>
      <c r="I216" s="529"/>
      <c r="J216" s="529"/>
      <c r="K216" s="529"/>
      <c r="L216" s="529"/>
      <c r="M216" s="529"/>
      <c r="N216" s="529"/>
      <c r="O216" s="529"/>
      <c r="P216" s="529"/>
      <c r="Q216" s="530"/>
      <c r="R216" s="528">
        <v>2007</v>
      </c>
      <c r="S216" s="529"/>
      <c r="T216" s="529"/>
      <c r="U216" s="529"/>
      <c r="V216" s="529"/>
      <c r="W216" s="529"/>
      <c r="X216" s="529"/>
      <c r="Y216" s="529"/>
      <c r="Z216" s="529"/>
      <c r="AA216" s="529"/>
      <c r="AB216" s="529"/>
      <c r="AC216" s="530"/>
      <c r="AD216" s="528">
        <v>2008</v>
      </c>
      <c r="AE216" s="529"/>
      <c r="AF216" s="529"/>
      <c r="AG216" s="529"/>
      <c r="AH216" s="529"/>
      <c r="AI216" s="529"/>
      <c r="AJ216" s="529"/>
      <c r="AK216" s="529"/>
      <c r="AL216" s="529"/>
      <c r="AM216" s="529"/>
      <c r="AN216" s="529"/>
      <c r="AO216" s="530"/>
      <c r="AP216" s="528">
        <v>2009</v>
      </c>
      <c r="AQ216" s="529"/>
      <c r="AR216" s="529"/>
      <c r="AS216" s="529"/>
      <c r="AT216" s="529"/>
      <c r="AU216" s="529"/>
      <c r="AV216" s="529"/>
      <c r="AW216" s="529"/>
      <c r="AX216" s="529"/>
      <c r="AY216" s="529"/>
      <c r="AZ216" s="529"/>
      <c r="BA216" s="530"/>
      <c r="BB216" s="528">
        <v>2010</v>
      </c>
      <c r="BC216" s="529"/>
      <c r="BD216" s="529"/>
      <c r="BE216" s="529"/>
      <c r="BF216" s="529"/>
      <c r="BG216" s="529"/>
      <c r="BH216" s="529"/>
      <c r="BI216" s="529"/>
      <c r="BJ216" s="529"/>
      <c r="BK216" s="529"/>
      <c r="BL216" s="529"/>
      <c r="BM216" s="530"/>
      <c r="BN216" s="528">
        <v>2011</v>
      </c>
      <c r="BO216" s="529"/>
      <c r="BP216" s="529"/>
      <c r="BQ216" s="529"/>
      <c r="BR216" s="529"/>
      <c r="BS216" s="529"/>
      <c r="BT216" s="529"/>
      <c r="BU216" s="529"/>
      <c r="BV216" s="529"/>
      <c r="BW216" s="529"/>
      <c r="BX216" s="529"/>
      <c r="BY216" s="530"/>
      <c r="BZ216" s="529">
        <v>2012</v>
      </c>
      <c r="CA216" s="529"/>
      <c r="CB216" s="529"/>
      <c r="CC216" s="529"/>
      <c r="CD216" s="529"/>
      <c r="CE216" s="529"/>
      <c r="CF216" s="529"/>
      <c r="CG216" s="529"/>
      <c r="CH216" s="529"/>
      <c r="CI216" s="529"/>
      <c r="CJ216" s="529"/>
      <c r="CK216" s="529"/>
      <c r="CL216" s="528">
        <v>2013</v>
      </c>
      <c r="CM216" s="529"/>
      <c r="CN216" s="529"/>
      <c r="CO216" s="529"/>
      <c r="CP216" s="529"/>
      <c r="CQ216" s="529"/>
      <c r="CR216" s="529"/>
      <c r="CS216" s="529"/>
      <c r="CT216" s="529"/>
      <c r="CU216" s="529"/>
      <c r="CV216" s="529"/>
      <c r="CW216" s="530"/>
      <c r="CX216" s="528">
        <v>2014</v>
      </c>
      <c r="CY216" s="529"/>
      <c r="CZ216" s="529"/>
      <c r="DA216" s="529"/>
      <c r="DB216" s="529"/>
      <c r="DC216" s="529"/>
      <c r="DD216" s="529"/>
      <c r="DE216" s="529"/>
      <c r="DF216" s="529"/>
      <c r="DG216" s="529"/>
      <c r="DH216" s="529"/>
      <c r="DI216" s="530"/>
      <c r="DJ216" s="528">
        <v>2015</v>
      </c>
      <c r="DK216" s="529"/>
      <c r="DL216" s="529"/>
      <c r="DM216" s="529"/>
      <c r="DN216" s="529"/>
      <c r="DO216" s="529"/>
      <c r="DP216" s="529"/>
      <c r="DQ216" s="529"/>
      <c r="DR216" s="529"/>
      <c r="DS216" s="529"/>
      <c r="DT216" s="529"/>
      <c r="DU216" s="530"/>
    </row>
    <row r="217" spans="1:161">
      <c r="E217" s="531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721</v>
      </c>
      <c r="DW217" s="42" t="s">
        <v>722</v>
      </c>
      <c r="DX217" s="42" t="s">
        <v>723</v>
      </c>
      <c r="DY217" s="42" t="s">
        <v>724</v>
      </c>
      <c r="DZ217" s="42" t="s">
        <v>725</v>
      </c>
      <c r="EA217" s="42" t="s">
        <v>726</v>
      </c>
      <c r="EB217" s="42" t="s">
        <v>727</v>
      </c>
      <c r="EC217" s="42" t="s">
        <v>728</v>
      </c>
      <c r="ED217" s="42" t="s">
        <v>729</v>
      </c>
      <c r="EE217" s="42" t="s">
        <v>730</v>
      </c>
      <c r="EF217" s="42" t="s">
        <v>731</v>
      </c>
      <c r="EG217" s="42" t="s">
        <v>732</v>
      </c>
      <c r="EH217" s="398" t="s">
        <v>743</v>
      </c>
      <c r="EI217" s="398" t="s">
        <v>744</v>
      </c>
      <c r="EJ217" s="398" t="s">
        <v>745</v>
      </c>
      <c r="EK217" s="398" t="s">
        <v>746</v>
      </c>
      <c r="EL217" s="398" t="s">
        <v>747</v>
      </c>
      <c r="EM217" s="398" t="s">
        <v>748</v>
      </c>
      <c r="EN217" s="398" t="s">
        <v>749</v>
      </c>
      <c r="EO217" s="398" t="s">
        <v>750</v>
      </c>
      <c r="EP217" s="398" t="s">
        <v>751</v>
      </c>
      <c r="EQ217" s="398" t="s">
        <v>752</v>
      </c>
      <c r="ER217" s="398" t="s">
        <v>753</v>
      </c>
      <c r="ES217" s="398" t="s">
        <v>754</v>
      </c>
      <c r="ET217" s="398" t="s">
        <v>761</v>
      </c>
      <c r="EU217" s="398" t="s">
        <v>762</v>
      </c>
      <c r="EV217" s="398" t="s">
        <v>763</v>
      </c>
      <c r="EW217" s="398" t="s">
        <v>764</v>
      </c>
      <c r="EX217" s="398" t="s">
        <v>765</v>
      </c>
      <c r="EY217" s="398" t="s">
        <v>766</v>
      </c>
      <c r="EZ217" s="398" t="s">
        <v>767</v>
      </c>
      <c r="FA217" s="398" t="s">
        <v>768</v>
      </c>
      <c r="FB217" s="398" t="s">
        <v>769</v>
      </c>
      <c r="FC217" s="398" t="s">
        <v>770</v>
      </c>
      <c r="FD217" s="398" t="s">
        <v>771</v>
      </c>
      <c r="FE217" s="398" t="s">
        <v>772</v>
      </c>
    </row>
    <row r="218" spans="1:161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61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61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  <c r="ET220" s="413">
        <v>60109816.050396062</v>
      </c>
      <c r="EU220" s="413">
        <v>57071387.698143646</v>
      </c>
      <c r="EV220" s="413">
        <v>100089058.0271076</v>
      </c>
      <c r="EW220" s="413">
        <v>90479064.507598534</v>
      </c>
      <c r="EX220" s="413">
        <v>87547020.248852983</v>
      </c>
      <c r="EY220" s="413">
        <v>95858615.9126039</v>
      </c>
      <c r="EZ220" s="413">
        <v>100385808.64930755</v>
      </c>
      <c r="FA220" s="413">
        <v>111414256.15828978</v>
      </c>
      <c r="FB220" s="413">
        <v>103320065.36997487</v>
      </c>
      <c r="FC220" s="413">
        <v>96875847.045456797</v>
      </c>
      <c r="FD220" s="413">
        <v>83438319.764974207</v>
      </c>
      <c r="FE220" s="413">
        <v>99732798.326922998</v>
      </c>
    </row>
    <row r="221" spans="1:161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338">
        <v>4618143.9894055836</v>
      </c>
      <c r="EU221" s="41">
        <v>9284899.6687729731</v>
      </c>
      <c r="EV221" s="41">
        <v>10892199.316978985</v>
      </c>
      <c r="EW221" s="41">
        <v>10455826.187565433</v>
      </c>
      <c r="EX221" s="41">
        <v>11769547.01149036</v>
      </c>
      <c r="EY221" s="41">
        <v>11642228.889617292</v>
      </c>
      <c r="EZ221" s="41">
        <v>12670329.157513712</v>
      </c>
      <c r="FA221" s="41">
        <v>12548950.360382685</v>
      </c>
      <c r="FB221" s="41">
        <v>11510602.880926838</v>
      </c>
      <c r="FC221" s="41">
        <v>12249875.762775112</v>
      </c>
      <c r="FD221" s="41">
        <v>9188011.5097490586</v>
      </c>
      <c r="FE221" s="41">
        <v>17303789.852902249</v>
      </c>
    </row>
    <row r="222" spans="1:161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  <c r="ET222" s="338">
        <v>640697.66654902068</v>
      </c>
      <c r="EU222" s="338">
        <v>1258489.341576278</v>
      </c>
      <c r="EV222" s="338">
        <v>17846125.068047047</v>
      </c>
      <c r="EW222" s="338">
        <v>14699092.518372357</v>
      </c>
      <c r="EX222" s="338">
        <v>2718750.0754643138</v>
      </c>
      <c r="EY222" s="338">
        <v>2526432.7594556934</v>
      </c>
      <c r="EZ222" s="338">
        <v>2454704.3834308567</v>
      </c>
      <c r="FA222" s="338">
        <v>2544621.6123291762</v>
      </c>
      <c r="FB222" s="338">
        <v>1118291.2587748629</v>
      </c>
      <c r="FC222" s="338">
        <v>1710454.4471528837</v>
      </c>
      <c r="FD222" s="338">
        <v>676421.92401853995</v>
      </c>
      <c r="FE222" s="338">
        <v>1686954.7184825146</v>
      </c>
    </row>
    <row r="223" spans="1:161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338">
        <v>131310.10512390421</v>
      </c>
      <c r="EU223" s="41">
        <v>241173.06208160633</v>
      </c>
      <c r="EV223" s="41">
        <v>197793.08388741218</v>
      </c>
      <c r="EW223" s="41">
        <v>209772.37284527504</v>
      </c>
      <c r="EX223" s="41">
        <v>399270.53764722234</v>
      </c>
      <c r="EY223" s="41">
        <v>214584.58779897663</v>
      </c>
      <c r="EZ223" s="41">
        <v>314113.94562445628</v>
      </c>
      <c r="FA223" s="41">
        <v>340718.21098900295</v>
      </c>
      <c r="FB223" s="41">
        <v>258912.16492020246</v>
      </c>
      <c r="FC223" s="41">
        <v>437182.06640708697</v>
      </c>
      <c r="FD223" s="41">
        <v>370142.87079353741</v>
      </c>
      <c r="FE223" s="41">
        <v>290416.69112942234</v>
      </c>
    </row>
    <row r="224" spans="1:161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338">
        <v>37523468.66235248</v>
      </c>
      <c r="EU224" s="41">
        <v>30333658.787046466</v>
      </c>
      <c r="EV224" s="41">
        <v>51631749.35770648</v>
      </c>
      <c r="EW224" s="41">
        <v>44826373.040359117</v>
      </c>
      <c r="EX224" s="41">
        <v>49873452.162422307</v>
      </c>
      <c r="EY224" s="41">
        <v>57444085.190202698</v>
      </c>
      <c r="EZ224" s="41">
        <v>58270263.375414416</v>
      </c>
      <c r="FA224" s="41">
        <v>63955202.344856046</v>
      </c>
      <c r="FB224" s="41">
        <v>60119888.964981407</v>
      </c>
      <c r="FC224" s="41">
        <v>56319427.782048695</v>
      </c>
      <c r="FD224" s="41">
        <v>50563201.687991545</v>
      </c>
      <c r="FE224" s="41">
        <v>56478824.882279612</v>
      </c>
    </row>
    <row r="225" spans="1:161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338">
        <v>15514613.247426104</v>
      </c>
      <c r="EU225" s="41">
        <v>13720024.892780244</v>
      </c>
      <c r="EV225" s="41">
        <v>16442956.06471758</v>
      </c>
      <c r="EW225" s="41">
        <v>17374028.269881994</v>
      </c>
      <c r="EX225" s="41">
        <v>19701009.727677468</v>
      </c>
      <c r="EY225" s="41">
        <v>20749639.846713897</v>
      </c>
      <c r="EZ225" s="41">
        <v>23250436.480347391</v>
      </c>
      <c r="FA225" s="41">
        <v>28321045.89384304</v>
      </c>
      <c r="FB225" s="41">
        <v>27321859.077326633</v>
      </c>
      <c r="FC225" s="41">
        <v>23123818.514601152</v>
      </c>
      <c r="FD225" s="41">
        <v>20002538.917064004</v>
      </c>
      <c r="FE225" s="41">
        <v>20850235.007634521</v>
      </c>
    </row>
    <row r="226" spans="1:161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338">
        <v>1059328.2399936907</v>
      </c>
      <c r="EU226" s="41">
        <v>1579115.3478017247</v>
      </c>
      <c r="EV226" s="41">
        <v>2201970.6838855804</v>
      </c>
      <c r="EW226" s="41">
        <v>1985124.6631421652</v>
      </c>
      <c r="EX226" s="41">
        <v>2257551.068690625</v>
      </c>
      <c r="EY226" s="41">
        <v>2335126.2501745019</v>
      </c>
      <c r="EZ226" s="41">
        <v>2493589.0518439799</v>
      </c>
      <c r="FA226" s="41">
        <v>2829722.9926499384</v>
      </c>
      <c r="FB226" s="41">
        <v>2126761.4806041955</v>
      </c>
      <c r="FC226" s="41">
        <v>2143288.3925889055</v>
      </c>
      <c r="FD226" s="41">
        <v>1869250.9820304157</v>
      </c>
      <c r="FE226" s="41">
        <v>2260026.1546102823</v>
      </c>
    </row>
    <row r="227" spans="1:161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338"/>
    </row>
    <row r="228" spans="1:161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338">
        <v>622254.13954528561</v>
      </c>
      <c r="EU228" s="41">
        <v>654026.59808434988</v>
      </c>
      <c r="EV228" s="41">
        <v>876264.45188452152</v>
      </c>
      <c r="EW228" s="41">
        <v>928847.45543220767</v>
      </c>
      <c r="EX228" s="41">
        <v>827439.66546069668</v>
      </c>
      <c r="EY228" s="41">
        <v>946518.38864083635</v>
      </c>
      <c r="EZ228" s="41">
        <v>932372.255132725</v>
      </c>
      <c r="FA228" s="41">
        <v>873994.74323988287</v>
      </c>
      <c r="FB228" s="41">
        <v>863749.54244072409</v>
      </c>
      <c r="FC228" s="41">
        <v>891800.07988296391</v>
      </c>
      <c r="FD228" s="41">
        <v>768751.87332710018</v>
      </c>
      <c r="FE228" s="41">
        <v>862551.01988440065</v>
      </c>
    </row>
    <row r="229" spans="1:161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  <c r="ET229" s="413">
        <v>16036024.793189028</v>
      </c>
      <c r="EU229" s="413">
        <v>33298857.555693239</v>
      </c>
      <c r="EV229" s="413">
        <v>38781041.11782629</v>
      </c>
      <c r="EW229" s="413">
        <v>37207534.891815409</v>
      </c>
      <c r="EX229" s="413">
        <v>41975290.997073464</v>
      </c>
      <c r="EY229" s="413">
        <v>42006469.716118105</v>
      </c>
      <c r="EZ229" s="413">
        <v>46051473.215158872</v>
      </c>
      <c r="FA229" s="413">
        <v>45417168.712223172</v>
      </c>
      <c r="FB229" s="413">
        <v>41655229.490652964</v>
      </c>
      <c r="FC229" s="413">
        <v>44149999.143204302</v>
      </c>
      <c r="FD229" s="413">
        <v>45501177.426736034</v>
      </c>
      <c r="FE229" s="413">
        <v>79468127.972333685</v>
      </c>
    </row>
    <row r="230" spans="1:161" ht="30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338">
        <v>9626465.1714532841</v>
      </c>
      <c r="EU230" s="41">
        <v>19323119.320571974</v>
      </c>
      <c r="EV230" s="41">
        <v>22661236.870072275</v>
      </c>
      <c r="EW230" s="41">
        <v>21671712.932408508</v>
      </c>
      <c r="EX230" s="41">
        <v>24422592.65266164</v>
      </c>
      <c r="EY230" s="41">
        <v>24347303.194317084</v>
      </c>
      <c r="EZ230" s="41">
        <v>27063230.092681259</v>
      </c>
      <c r="FA230" s="41">
        <v>26617527.74049912</v>
      </c>
      <c r="FB230" s="41">
        <v>24086861.224745333</v>
      </c>
      <c r="FC230" s="41">
        <v>26037673.197168887</v>
      </c>
      <c r="FD230" s="41">
        <v>29266737.475276843</v>
      </c>
      <c r="FE230" s="41">
        <v>48371655.090694487</v>
      </c>
    </row>
    <row r="231" spans="1:161" ht="3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338">
        <v>5931594.0843413193</v>
      </c>
      <c r="EU231" s="41">
        <v>12036824.766470727</v>
      </c>
      <c r="EV231" s="41">
        <v>14087280.929414179</v>
      </c>
      <c r="EW231" s="41">
        <v>13443904.154916795</v>
      </c>
      <c r="EX231" s="41">
        <v>15166634.423399368</v>
      </c>
      <c r="EY231" s="41">
        <v>15076261.65313234</v>
      </c>
      <c r="EZ231" s="41">
        <v>16282027.13815942</v>
      </c>
      <c r="FA231" s="41">
        <v>16112166.956787322</v>
      </c>
      <c r="FB231" s="41">
        <v>14895429.070452023</v>
      </c>
      <c r="FC231" s="41">
        <v>15879931.744340258</v>
      </c>
      <c r="FD231" s="41">
        <v>14507425.295348117</v>
      </c>
      <c r="FE231" s="41">
        <v>27518230.363804266</v>
      </c>
    </row>
    <row r="232" spans="1:161" ht="30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338">
        <v>41461.016125474722</v>
      </c>
      <c r="EU232" s="41">
        <v>1089835.9035174672</v>
      </c>
      <c r="EV232" s="41">
        <v>1007647.8226283678</v>
      </c>
      <c r="EW232" s="41">
        <v>1115720.629942816</v>
      </c>
      <c r="EX232" s="41">
        <v>1279706.4140658588</v>
      </c>
      <c r="EY232" s="41">
        <v>1486615.3225560505</v>
      </c>
      <c r="EZ232" s="41">
        <v>1526583.0992700772</v>
      </c>
      <c r="FA232" s="41">
        <v>1509125.8519229586</v>
      </c>
      <c r="FB232" s="41">
        <v>1600961.2292083206</v>
      </c>
      <c r="FC232" s="41">
        <v>1102624.1581454086</v>
      </c>
      <c r="FD232" s="41">
        <v>1132609.3818553921</v>
      </c>
      <c r="FE232" s="41">
        <v>1420280.5236315699</v>
      </c>
    </row>
    <row r="233" spans="1:161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338">
        <v>436504.52126895066</v>
      </c>
      <c r="EU233" s="41">
        <v>849077.56513307139</v>
      </c>
      <c r="EV233" s="41">
        <v>1024875.4957114622</v>
      </c>
      <c r="EW233" s="41">
        <v>976197.17454728554</v>
      </c>
      <c r="EX233" s="41">
        <v>1106357.5069465931</v>
      </c>
      <c r="EY233" s="41">
        <v>1096289.5461126356</v>
      </c>
      <c r="EZ233" s="41">
        <v>1179632.8850481117</v>
      </c>
      <c r="FA233" s="41">
        <v>1178348.1630137677</v>
      </c>
      <c r="FB233" s="41">
        <v>1071977.9662472883</v>
      </c>
      <c r="FC233" s="41">
        <v>1129770.0435497572</v>
      </c>
      <c r="FD233" s="41">
        <v>594405.2742556826</v>
      </c>
      <c r="FE233" s="41">
        <v>2157961.9942033547</v>
      </c>
    </row>
    <row r="234" spans="1:161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412">
        <v>822573.87303189654</v>
      </c>
      <c r="EU234" s="413">
        <v>1133629.2497310659</v>
      </c>
      <c r="EV234" s="413">
        <v>1448083.4033842015</v>
      </c>
      <c r="EW234" s="413">
        <v>1280352.3214474013</v>
      </c>
      <c r="EX234" s="413">
        <v>1486748.6512005788</v>
      </c>
      <c r="EY234" s="413">
        <v>1904639.0114442713</v>
      </c>
      <c r="EZ234" s="413">
        <v>1976601.3037568249</v>
      </c>
      <c r="FA234" s="413">
        <v>2077189.4907324244</v>
      </c>
      <c r="FB234" s="413">
        <v>1740400.529807793</v>
      </c>
      <c r="FC234" s="413">
        <v>1738536.9681342742</v>
      </c>
      <c r="FD234" s="413">
        <v>1518924.626238036</v>
      </c>
      <c r="FE234" s="413">
        <v>1552013.287896733</v>
      </c>
    </row>
    <row r="235" spans="1:161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338">
        <v>637203.31456187728</v>
      </c>
      <c r="EU235" s="41">
        <v>880885.36688828166</v>
      </c>
      <c r="EV235" s="41">
        <v>1180018.418656393</v>
      </c>
      <c r="EW235" s="41">
        <v>994750.08573163988</v>
      </c>
      <c r="EX235" s="41">
        <v>1177075.3422849807</v>
      </c>
      <c r="EY235" s="41">
        <v>1400002.7371423603</v>
      </c>
      <c r="EZ235" s="41">
        <v>1347851.8292444951</v>
      </c>
      <c r="FA235" s="41">
        <v>1338596.1588139904</v>
      </c>
      <c r="FB235" s="41">
        <v>1183259.4071224597</v>
      </c>
      <c r="FC235" s="41">
        <v>1238607.0035913612</v>
      </c>
      <c r="FD235" s="41">
        <v>1096028.3866973361</v>
      </c>
      <c r="FE235" s="41">
        <v>1091059.1383943255</v>
      </c>
    </row>
    <row r="236" spans="1:161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338">
        <v>78618.573823504732</v>
      </c>
      <c r="EU236" s="41">
        <v>105209.09818677095</v>
      </c>
      <c r="EV236" s="41">
        <v>145129.92916284408</v>
      </c>
      <c r="EW236" s="41">
        <v>132738.78285244721</v>
      </c>
      <c r="EX236" s="41">
        <v>119785.49669253278</v>
      </c>
      <c r="EY236" s="41">
        <v>145532.47161290495</v>
      </c>
      <c r="EZ236" s="41">
        <v>130156.90312605313</v>
      </c>
      <c r="FA236" s="41">
        <v>91222.270699580564</v>
      </c>
      <c r="FB236" s="41">
        <v>137134.21189208681</v>
      </c>
      <c r="FC236" s="41">
        <v>148061.71441627259</v>
      </c>
      <c r="FD236" s="41">
        <v>126509.79918925303</v>
      </c>
      <c r="FE236" s="41">
        <v>152177.24480224878</v>
      </c>
    </row>
    <row r="237" spans="1:161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338">
        <v>16874.120081784469</v>
      </c>
      <c r="EU237" s="41">
        <v>27324.391455049132</v>
      </c>
      <c r="EV237" s="41">
        <v>27537.369512673609</v>
      </c>
      <c r="EW237" s="41">
        <v>26977.411919762093</v>
      </c>
      <c r="EX237" s="41">
        <v>51690.721928116145</v>
      </c>
      <c r="EY237" s="41">
        <v>128583.85361351058</v>
      </c>
      <c r="EZ237" s="41">
        <v>285927.28988031304</v>
      </c>
      <c r="FA237" s="41">
        <v>377412.8099432491</v>
      </c>
      <c r="FB237" s="41">
        <v>192601.62020805152</v>
      </c>
      <c r="FC237" s="41">
        <v>86737.828141598075</v>
      </c>
      <c r="FD237" s="41">
        <v>34076.517442636301</v>
      </c>
      <c r="FE237" s="41">
        <v>28152.220297256088</v>
      </c>
    </row>
    <row r="238" spans="1:161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61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  <c r="ET239" s="338"/>
    </row>
    <row r="240" spans="1:161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338">
        <v>89877.864564730146</v>
      </c>
      <c r="EU240" s="41">
        <v>120210.39320096414</v>
      </c>
      <c r="EV240" s="41">
        <v>95397.686052290795</v>
      </c>
      <c r="EW240" s="41">
        <v>125886.04094355194</v>
      </c>
      <c r="EX240" s="41">
        <v>138197.09029494916</v>
      </c>
      <c r="EY240" s="41">
        <v>230519.9490754955</v>
      </c>
      <c r="EZ240" s="41">
        <v>212665.28150596368</v>
      </c>
      <c r="FA240" s="41">
        <v>269958.25127560424</v>
      </c>
      <c r="FB240" s="41">
        <v>227405.29058519503</v>
      </c>
      <c r="FC240" s="41">
        <v>265130.4219850424</v>
      </c>
      <c r="FD240" s="41">
        <v>262309.92290881061</v>
      </c>
      <c r="FE240" s="41">
        <v>280624.68440290279</v>
      </c>
    </row>
    <row r="241" spans="1:161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412">
        <v>1628645.8771561999</v>
      </c>
      <c r="EU241" s="413">
        <v>1380031.1293454219</v>
      </c>
      <c r="EV241" s="413">
        <v>1513465.5609304141</v>
      </c>
      <c r="EW241" s="413">
        <v>2241837.9949164656</v>
      </c>
      <c r="EX241" s="413">
        <v>1621166.4175876416</v>
      </c>
      <c r="EY241" s="413">
        <v>1779175.5138106563</v>
      </c>
      <c r="EZ241" s="413">
        <v>2789154.8984436481</v>
      </c>
      <c r="FA241" s="413">
        <v>1899136.8492286047</v>
      </c>
      <c r="FB241" s="413">
        <v>2473603.0943140839</v>
      </c>
      <c r="FC241" s="413">
        <v>3082793.0316223907</v>
      </c>
      <c r="FD241" s="413">
        <v>2177694.0229320209</v>
      </c>
      <c r="FE241" s="413">
        <v>3384627.4746935703</v>
      </c>
    </row>
    <row r="242" spans="1:161" ht="30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338">
        <v>10160.575694705587</v>
      </c>
      <c r="EU242" s="41">
        <v>5183.9566669906681</v>
      </c>
      <c r="EV242" s="41">
        <v>42062.875556091356</v>
      </c>
      <c r="EW242" s="41">
        <v>87230.132421813454</v>
      </c>
      <c r="EX242" s="41">
        <v>70432.216818557397</v>
      </c>
      <c r="EY242" s="41">
        <v>71852.961490858695</v>
      </c>
      <c r="EZ242" s="41">
        <v>70532.184523280986</v>
      </c>
      <c r="FA242" s="41">
        <v>72952.724420653074</v>
      </c>
      <c r="FB242" s="41">
        <v>87191.316374831571</v>
      </c>
      <c r="FC242" s="41">
        <v>69102.705434650779</v>
      </c>
      <c r="FD242" s="41">
        <v>81140.772389365316</v>
      </c>
      <c r="FE242" s="41">
        <v>121307.54904820096</v>
      </c>
    </row>
    <row r="243" spans="1:161" ht="30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338">
        <v>115427.11899922456</v>
      </c>
      <c r="EU243" s="41">
        <v>142141.92771283988</v>
      </c>
      <c r="EV243" s="41">
        <v>114270.48292244165</v>
      </c>
      <c r="EW243" s="41">
        <v>150058.03144997667</v>
      </c>
      <c r="EX243" s="41">
        <v>143364.56063029263</v>
      </c>
      <c r="EY243" s="41">
        <v>305610.92714692955</v>
      </c>
      <c r="EZ243" s="41">
        <v>427973.29256085813</v>
      </c>
      <c r="FA243" s="41">
        <v>308629.74495510338</v>
      </c>
      <c r="FB243" s="41">
        <v>101704.26777824631</v>
      </c>
      <c r="FC243" s="41">
        <v>491086.12057820428</v>
      </c>
      <c r="FD243" s="41">
        <v>422662.20464872062</v>
      </c>
      <c r="FE243" s="41">
        <v>1131965.9940152848</v>
      </c>
    </row>
    <row r="244" spans="1:161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338">
        <v>24907.051110433673</v>
      </c>
      <c r="EU244" s="41">
        <v>33069.094903729099</v>
      </c>
      <c r="EV244" s="41">
        <v>24545.335761796621</v>
      </c>
      <c r="EW244" s="41">
        <v>40772.994258578467</v>
      </c>
      <c r="EX244" s="41">
        <v>32239.156770204012</v>
      </c>
      <c r="EY244" s="41">
        <v>1096.7734540368135</v>
      </c>
      <c r="EZ244" s="41">
        <v>963.60137673080021</v>
      </c>
      <c r="FA244" s="41">
        <v>1121.0767205740412</v>
      </c>
      <c r="FB244" s="41">
        <v>21305.350458907669</v>
      </c>
      <c r="FC244" s="41">
        <v>47804.600842711268</v>
      </c>
      <c r="FD244" s="41">
        <v>20894.254046354323</v>
      </c>
      <c r="FE244" s="41">
        <v>39377.979202943141</v>
      </c>
    </row>
    <row r="245" spans="1:161" ht="30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338">
        <v>565942.94544899988</v>
      </c>
      <c r="EU245" s="41">
        <v>785028.36906899989</v>
      </c>
      <c r="EV245" s="41">
        <v>712331.04213599989</v>
      </c>
      <c r="EW245" s="41">
        <v>635476.77864299994</v>
      </c>
      <c r="EX245" s="41">
        <v>672658.62566699996</v>
      </c>
      <c r="EY245" s="41">
        <v>700665.478443</v>
      </c>
      <c r="EZ245" s="41">
        <v>785320.1166089999</v>
      </c>
      <c r="FA245" s="41">
        <v>815650.57599899976</v>
      </c>
      <c r="FB245" s="41">
        <v>957654.35318700003</v>
      </c>
      <c r="FC245" s="41">
        <v>1139577.2588339997</v>
      </c>
      <c r="FD245" s="41">
        <v>812444.11730999989</v>
      </c>
      <c r="FE245" s="41">
        <v>956697.01127699984</v>
      </c>
    </row>
    <row r="246" spans="1:161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61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61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  <c r="ET248" s="338"/>
    </row>
    <row r="249" spans="1:161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338">
        <v>95987.948556202435</v>
      </c>
      <c r="EU249" s="41">
        <v>220488.36832494393</v>
      </c>
      <c r="EV249" s="41">
        <v>202777.25483217361</v>
      </c>
      <c r="EW249" s="41">
        <v>365282.36089703121</v>
      </c>
      <c r="EX249" s="41">
        <v>373792.89424509974</v>
      </c>
      <c r="EY249" s="41">
        <v>405758.55664340017</v>
      </c>
      <c r="EZ249" s="41">
        <v>408435.6245318104</v>
      </c>
      <c r="FA249" s="41">
        <v>358878.99868691299</v>
      </c>
      <c r="FB249" s="41">
        <v>796481.64384415385</v>
      </c>
      <c r="FC249" s="41">
        <v>298132.55917989183</v>
      </c>
      <c r="FD249" s="41">
        <v>278977.96938490268</v>
      </c>
      <c r="FE249" s="41">
        <v>330676.19039647625</v>
      </c>
    </row>
    <row r="250" spans="1:161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338">
        <v>816220.2373466338</v>
      </c>
      <c r="EU250" s="41">
        <v>194119.41266791825</v>
      </c>
      <c r="EV250" s="41">
        <v>417478.56972191099</v>
      </c>
      <c r="EW250" s="41">
        <v>963017.69724606595</v>
      </c>
      <c r="EX250" s="41">
        <v>328678.96345648769</v>
      </c>
      <c r="EY250" s="41">
        <v>294190.81663243106</v>
      </c>
      <c r="EZ250" s="41">
        <v>1095930.078841968</v>
      </c>
      <c r="FA250" s="41">
        <v>341903.72844636173</v>
      </c>
      <c r="FB250" s="41">
        <v>509266.16267094429</v>
      </c>
      <c r="FC250" s="41">
        <v>1037089.7867529326</v>
      </c>
      <c r="FD250" s="41">
        <v>561574.70515267842</v>
      </c>
      <c r="FE250" s="41">
        <v>804602.75075366546</v>
      </c>
    </row>
    <row r="251" spans="1:161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412">
        <v>1619178.9062074635</v>
      </c>
      <c r="EU251" s="413">
        <v>2491636.2612391906</v>
      </c>
      <c r="EV251" s="413">
        <v>2401948.1112873731</v>
      </c>
      <c r="EW251" s="413">
        <v>3344600.0761654307</v>
      </c>
      <c r="EX251" s="413">
        <v>2468145.0633592824</v>
      </c>
      <c r="EY251" s="413">
        <v>3716136.5833768267</v>
      </c>
      <c r="EZ251" s="413">
        <v>5285667.7694355203</v>
      </c>
      <c r="FA251" s="413">
        <v>2802778.4155728412</v>
      </c>
      <c r="FB251" s="413">
        <v>2001789.7120972713</v>
      </c>
      <c r="FC251" s="413">
        <v>3126959.9936437784</v>
      </c>
      <c r="FD251" s="413">
        <v>2101144.0239198939</v>
      </c>
      <c r="FE251" s="413">
        <v>5027417.6954201264</v>
      </c>
    </row>
    <row r="252" spans="1:161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338">
        <v>51757.1102085108</v>
      </c>
      <c r="EU252" s="41">
        <v>7691.5305766973279</v>
      </c>
      <c r="EV252" s="41">
        <v>166957.04471020019</v>
      </c>
      <c r="EW252" s="41">
        <v>729908.13438048738</v>
      </c>
      <c r="EX252" s="41">
        <v>6724.6239025681152</v>
      </c>
      <c r="EY252" s="41">
        <v>576032.38214468514</v>
      </c>
      <c r="EZ252" s="41">
        <v>2201721.7291555628</v>
      </c>
      <c r="FA252" s="41">
        <v>19061.779171783292</v>
      </c>
      <c r="FB252" s="41">
        <v>9695.7047390440039</v>
      </c>
      <c r="FC252" s="41">
        <v>93998.650312050508</v>
      </c>
      <c r="FD252" s="41">
        <v>147515.04058447172</v>
      </c>
      <c r="FE252" s="41">
        <v>464168.40236593765</v>
      </c>
    </row>
    <row r="253" spans="1:161" ht="30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338">
        <v>734139.27643892914</v>
      </c>
      <c r="EU253" s="41">
        <v>977495.69485219661</v>
      </c>
      <c r="EV253" s="41">
        <v>1111300.4184100998</v>
      </c>
      <c r="EW253" s="41">
        <v>1037959.6116433414</v>
      </c>
      <c r="EX253" s="41">
        <v>1149928.8203334541</v>
      </c>
      <c r="EY253" s="41">
        <v>1503915.2914366096</v>
      </c>
      <c r="EZ253" s="41">
        <v>1779827.5324362048</v>
      </c>
      <c r="FA253" s="41">
        <v>1849239.3122206253</v>
      </c>
      <c r="FB253" s="41">
        <v>1101368.4531389896</v>
      </c>
      <c r="FC253" s="41">
        <v>1091510.2313342066</v>
      </c>
      <c r="FD253" s="41">
        <v>995998.20071289327</v>
      </c>
      <c r="FE253" s="41">
        <v>1402063.0348314489</v>
      </c>
    </row>
    <row r="254" spans="1:161" ht="30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338">
        <v>195353.06240040861</v>
      </c>
      <c r="EU254" s="41">
        <v>356054.57815053733</v>
      </c>
      <c r="EV254" s="41">
        <v>402187.32956550387</v>
      </c>
      <c r="EW254" s="41">
        <v>339334.2234143588</v>
      </c>
      <c r="EX254" s="41">
        <v>498165.82091498747</v>
      </c>
      <c r="EY254" s="41">
        <v>523490.71873079642</v>
      </c>
      <c r="EZ254" s="41">
        <v>435255.0909210004</v>
      </c>
      <c r="FA254" s="41">
        <v>420149.58747078892</v>
      </c>
      <c r="FB254" s="41">
        <v>374094.83579661755</v>
      </c>
      <c r="FC254" s="41">
        <v>360704.14381521195</v>
      </c>
      <c r="FD254" s="41">
        <v>443904.04587021086</v>
      </c>
      <c r="FE254" s="41">
        <v>547557.3546335781</v>
      </c>
    </row>
    <row r="255" spans="1:161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  <c r="ET255" s="338"/>
    </row>
    <row r="256" spans="1:161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338">
        <v>637929.45715961489</v>
      </c>
      <c r="EU256" s="41">
        <v>1150394.4576597591</v>
      </c>
      <c r="EV256" s="41">
        <v>721503.31860156904</v>
      </c>
      <c r="EW256" s="41">
        <v>1237398.1067272434</v>
      </c>
      <c r="EX256" s="41">
        <v>813325.7982082729</v>
      </c>
      <c r="EY256" s="41">
        <v>1112698.1910647356</v>
      </c>
      <c r="EZ256" s="41">
        <v>868863.41692275193</v>
      </c>
      <c r="FA256" s="41">
        <v>514327.73670964345</v>
      </c>
      <c r="FB256" s="41">
        <v>516630.71842262015</v>
      </c>
      <c r="FC256" s="41">
        <v>1580746.9681823095</v>
      </c>
      <c r="FD256" s="41">
        <v>513726.73675231839</v>
      </c>
      <c r="FE256" s="41">
        <v>2613628.903589162</v>
      </c>
    </row>
    <row r="257" spans="1:162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  <c r="ET257" s="339"/>
    </row>
    <row r="258" spans="1:162" ht="30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62" ht="30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  <c r="ET259" s="338"/>
    </row>
    <row r="260" spans="1:162" s="9" customFormat="1" ht="45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339">
        <v>115670.29223974149</v>
      </c>
      <c r="EU260" s="9">
        <v>384817.198982934</v>
      </c>
      <c r="EV260" s="9">
        <v>96971.655429863298</v>
      </c>
      <c r="EW260" s="9">
        <v>51648.628696593361</v>
      </c>
      <c r="EX260" s="9">
        <v>261705.39724525085</v>
      </c>
      <c r="EY260" s="9">
        <v>1101596.4636247132</v>
      </c>
      <c r="EZ260" s="9">
        <v>453029.30888644891</v>
      </c>
      <c r="FA260" s="9">
        <v>109871.96289508636</v>
      </c>
      <c r="FB260" s="9">
        <v>140126.69896206958</v>
      </c>
      <c r="FC260" s="9">
        <v>464568.40580190485</v>
      </c>
      <c r="FD260" s="9">
        <v>760023.54354085727</v>
      </c>
      <c r="FE260" s="9">
        <v>887181.871817537</v>
      </c>
    </row>
    <row r="261" spans="1:162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>
        <v>115670.29223974149</v>
      </c>
      <c r="EU261" s="41">
        <v>384817.198982934</v>
      </c>
      <c r="EV261" s="41">
        <v>96971.655429863298</v>
      </c>
      <c r="EW261" s="41">
        <v>51648.628696593361</v>
      </c>
      <c r="EX261" s="41">
        <v>261705.39724525085</v>
      </c>
      <c r="EY261" s="41">
        <v>1101596.4636247132</v>
      </c>
      <c r="EZ261" s="41">
        <v>453029.30888644891</v>
      </c>
      <c r="FA261" s="41">
        <v>109871.96289508636</v>
      </c>
      <c r="FB261" s="41">
        <v>140126.69896206958</v>
      </c>
      <c r="FC261" s="41">
        <v>464568.40580190485</v>
      </c>
      <c r="FD261" s="41">
        <v>760023.54354085727</v>
      </c>
      <c r="FE261" s="41">
        <v>887181.871817537</v>
      </c>
    </row>
    <row r="262" spans="1:162" ht="30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  <c r="ET262" s="338"/>
    </row>
    <row r="263" spans="1:162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339">
        <v>192861.06334854156</v>
      </c>
      <c r="EU263" s="9">
        <v>1085535.6418227185</v>
      </c>
      <c r="EV263" s="9">
        <v>2068650.4101686741</v>
      </c>
      <c r="EW263" s="9">
        <v>823768.13144576456</v>
      </c>
      <c r="EX263" s="9">
        <v>1838356.3209820921</v>
      </c>
      <c r="EY263" s="9">
        <v>1030929.9324202725</v>
      </c>
      <c r="EZ263" s="9">
        <v>2537726.1350967488</v>
      </c>
      <c r="FA263" s="9">
        <v>672847.13045898406</v>
      </c>
      <c r="FB263" s="9">
        <v>1455374.4746633945</v>
      </c>
      <c r="FC263" s="9">
        <v>2572400.7970252517</v>
      </c>
      <c r="FD263" s="9">
        <v>2215108.9677468878</v>
      </c>
      <c r="FE263" s="9">
        <v>8016440.9948206674</v>
      </c>
    </row>
    <row r="264" spans="1:162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  <c r="ET264" s="338">
        <v>192861.06334854156</v>
      </c>
      <c r="EU264" s="41">
        <v>1085535.6418227185</v>
      </c>
      <c r="EV264" s="41">
        <v>2068650.4101686741</v>
      </c>
      <c r="EW264" s="41">
        <v>823768.13144576456</v>
      </c>
      <c r="EX264" s="41">
        <v>1838356.3209820921</v>
      </c>
      <c r="EY264" s="41">
        <v>1030929.9324202725</v>
      </c>
      <c r="EZ264" s="41">
        <v>2537726.1350967488</v>
      </c>
      <c r="FA264" s="41">
        <v>672847.13045898406</v>
      </c>
      <c r="FB264" s="41">
        <v>1455374.4746633945</v>
      </c>
      <c r="FC264" s="41">
        <v>2572400.7970252517</v>
      </c>
      <c r="FD264" s="41">
        <v>2215108.9677468878</v>
      </c>
      <c r="FE264" s="41">
        <v>8016440.9948206674</v>
      </c>
    </row>
    <row r="265" spans="1:162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62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62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62" ht="30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62" ht="30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  <c r="ET269" s="41">
        <v>24658333.329999998</v>
      </c>
      <c r="EU269" s="41">
        <v>24658333.329999998</v>
      </c>
      <c r="EV269" s="41">
        <v>24658333.329999998</v>
      </c>
      <c r="EW269" s="41">
        <v>24658333.329999998</v>
      </c>
      <c r="EX269" s="41">
        <v>24658333.329999998</v>
      </c>
      <c r="EY269" s="41">
        <v>24658333.329999998</v>
      </c>
      <c r="EZ269" s="41">
        <v>24658333.329999998</v>
      </c>
      <c r="FA269" s="41">
        <v>24658333.329999998</v>
      </c>
      <c r="FB269" s="41">
        <v>24658333.329999998</v>
      </c>
      <c r="FC269" s="41">
        <v>24658333.329999998</v>
      </c>
      <c r="FD269" s="41">
        <v>24658333.329999998</v>
      </c>
      <c r="FE269" s="41">
        <v>24658333.329999998</v>
      </c>
    </row>
    <row r="270" spans="1:162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62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62" s="9" customFormat="1" ht="30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  <c r="ET272" s="411">
        <v>36581480.009166665</v>
      </c>
      <c r="EU272" s="411">
        <v>36581480.009166665</v>
      </c>
      <c r="EV272" s="411">
        <v>36581480.009166665</v>
      </c>
      <c r="EW272" s="411">
        <v>36581480.009166665</v>
      </c>
      <c r="EX272" s="411">
        <v>36581480.009166665</v>
      </c>
      <c r="EY272" s="411">
        <v>36581480.009166665</v>
      </c>
      <c r="EZ272" s="411">
        <v>36581480.009166665</v>
      </c>
      <c r="FA272" s="411">
        <v>36581480.009166665</v>
      </c>
      <c r="FB272" s="411">
        <v>36581480.009166665</v>
      </c>
      <c r="FC272" s="411">
        <v>36581480.009166665</v>
      </c>
      <c r="FD272" s="411">
        <v>36581480.009166665</v>
      </c>
      <c r="FE272" s="411">
        <v>36581480.009166665</v>
      </c>
      <c r="FF272" s="411">
        <f>SUM(ET272:FE272)</f>
        <v>438977760.10999995</v>
      </c>
    </row>
    <row r="273" spans="1:162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62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62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62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62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62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  <c r="ET278" s="411">
        <v>1045765.8483333333</v>
      </c>
      <c r="EU278" s="411">
        <v>1045765.8483333333</v>
      </c>
      <c r="EV278" s="411">
        <v>1045765.8483333333</v>
      </c>
      <c r="EW278" s="411">
        <v>1045765.8483333333</v>
      </c>
      <c r="EX278" s="411">
        <v>1045765.8483333333</v>
      </c>
      <c r="EY278" s="411">
        <v>1045765.8483333333</v>
      </c>
      <c r="EZ278" s="411">
        <v>1045765.8483333333</v>
      </c>
      <c r="FA278" s="411">
        <v>1045765.8483333333</v>
      </c>
      <c r="FB278" s="411">
        <v>1045765.8483333333</v>
      </c>
      <c r="FC278" s="411">
        <v>1045765.8483333333</v>
      </c>
      <c r="FD278" s="411">
        <v>1045765.8483333333</v>
      </c>
      <c r="FE278" s="411">
        <v>1045765.8483333333</v>
      </c>
      <c r="FF278" s="411">
        <f>SUM(ET278:FE278)</f>
        <v>12549190.179999998</v>
      </c>
    </row>
    <row r="279" spans="1:162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62" ht="30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62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62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62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62" ht="30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62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62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  <c r="ET286" s="411">
        <v>2429373.3213333334</v>
      </c>
      <c r="EU286" s="411">
        <v>2429373.3213333334</v>
      </c>
      <c r="EV286" s="411">
        <v>2429373.3213333334</v>
      </c>
      <c r="EW286" s="411">
        <v>2429373.3213333334</v>
      </c>
      <c r="EX286" s="411">
        <v>2429373.3213333334</v>
      </c>
      <c r="EY286" s="411">
        <v>2429373.3213333334</v>
      </c>
      <c r="EZ286" s="411">
        <v>3644059.9819999994</v>
      </c>
      <c r="FA286" s="411">
        <v>3644059.9819999994</v>
      </c>
      <c r="FB286" s="411">
        <v>3644059.9819999994</v>
      </c>
      <c r="FC286" s="411">
        <v>3644059.9819999994</v>
      </c>
      <c r="FD286" s="411">
        <v>3644059.9819999994</v>
      </c>
      <c r="FE286" s="411">
        <v>3644059.9819999994</v>
      </c>
      <c r="FF286" s="411">
        <f>SUM(ET286:FE286)</f>
        <v>36440599.82</v>
      </c>
    </row>
    <row r="287" spans="1:162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62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62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62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62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62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62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  <c r="ET293" s="411">
        <v>3986420.5893333331</v>
      </c>
      <c r="EU293" s="411">
        <v>3986420.5893333331</v>
      </c>
      <c r="EV293" s="411">
        <v>3986420.5893333331</v>
      </c>
      <c r="EW293" s="411">
        <v>3986420.5893333331</v>
      </c>
      <c r="EX293" s="411">
        <v>3986420.5893333331</v>
      </c>
      <c r="EY293" s="411">
        <v>3986420.5893333331</v>
      </c>
      <c r="EZ293" s="411">
        <v>5979630.8839999996</v>
      </c>
      <c r="FA293" s="411">
        <v>5979630.8839999996</v>
      </c>
      <c r="FB293" s="411">
        <v>5979630.8839999996</v>
      </c>
      <c r="FC293" s="411">
        <v>5979630.8839999996</v>
      </c>
      <c r="FD293" s="411">
        <v>5979630.8839999996</v>
      </c>
      <c r="FE293" s="411">
        <v>5979630.8839999996</v>
      </c>
      <c r="FF293" s="411">
        <f>SUM(ET293:FE293)</f>
        <v>59796308.840000004</v>
      </c>
    </row>
    <row r="294" spans="1:162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62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62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62" ht="30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62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62" ht="30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62" ht="30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62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62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62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  <c r="ET303" s="411">
        <v>1860319.3983333334</v>
      </c>
      <c r="EU303" s="411">
        <v>1860319.3983333334</v>
      </c>
      <c r="EV303" s="411">
        <v>1860319.3983333334</v>
      </c>
      <c r="EW303" s="411">
        <v>1860319.3983333334</v>
      </c>
      <c r="EX303" s="411">
        <v>1860319.3983333334</v>
      </c>
      <c r="EY303" s="411">
        <v>1860319.3983333334</v>
      </c>
      <c r="EZ303" s="411">
        <v>1860319.3983333334</v>
      </c>
      <c r="FA303" s="411">
        <v>1860319.3983333334</v>
      </c>
      <c r="FB303" s="411">
        <v>1860319.3983333334</v>
      </c>
      <c r="FC303" s="411">
        <v>1860319.3983333334</v>
      </c>
      <c r="FD303" s="411">
        <v>1860319.3983333334</v>
      </c>
      <c r="FE303" s="411">
        <v>1860319.3983333334</v>
      </c>
      <c r="FF303" s="411">
        <f>SUM(ET303:FE303)</f>
        <v>22323832.780000001</v>
      </c>
    </row>
    <row r="304" spans="1:162" ht="30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62" ht="30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62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62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11">
        <v>7122725</v>
      </c>
      <c r="EU307" s="411">
        <v>7122725</v>
      </c>
      <c r="EV307" s="411">
        <v>7122725</v>
      </c>
      <c r="EW307" s="411">
        <v>7122725</v>
      </c>
      <c r="EX307" s="411">
        <v>7122725</v>
      </c>
      <c r="EY307" s="411">
        <v>7122725</v>
      </c>
      <c r="EZ307" s="411">
        <v>7122725</v>
      </c>
      <c r="FA307" s="411">
        <v>7122725</v>
      </c>
      <c r="FB307" s="411">
        <v>7122725</v>
      </c>
      <c r="FC307" s="411">
        <v>7122725</v>
      </c>
      <c r="FD307" s="411">
        <v>7122725</v>
      </c>
      <c r="FE307" s="411">
        <v>7122725</v>
      </c>
      <c r="FF307" s="411">
        <f>SUM(ET307:FE307)</f>
        <v>85472700</v>
      </c>
    </row>
    <row r="308" spans="1:162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62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62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  <c r="ET310" s="411">
        <v>800010.93333333347</v>
      </c>
      <c r="EU310" s="411">
        <v>800010.93333333347</v>
      </c>
      <c r="EV310" s="411">
        <v>800010.93333333347</v>
      </c>
      <c r="EW310" s="411">
        <v>800010.93333333347</v>
      </c>
      <c r="EX310" s="411">
        <v>800010.93333333347</v>
      </c>
      <c r="EY310" s="411">
        <v>800010.93333333347</v>
      </c>
      <c r="EZ310" s="411">
        <v>800010.93333333347</v>
      </c>
      <c r="FA310" s="411">
        <v>800010.93333333347</v>
      </c>
      <c r="FB310" s="411">
        <v>800010.93333333347</v>
      </c>
      <c r="FC310" s="411">
        <v>800010.93333333347</v>
      </c>
      <c r="FD310" s="411">
        <v>800010.93333333347</v>
      </c>
      <c r="FE310" s="411">
        <v>800010.93333333347</v>
      </c>
      <c r="FF310" s="411">
        <f>SUM(ET310:FE310)</f>
        <v>9600131.2000000011</v>
      </c>
    </row>
    <row r="311" spans="1:162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62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62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62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  <c r="ET314" s="411">
        <v>2250983.3333333335</v>
      </c>
      <c r="EU314" s="411">
        <v>2250983.3333333335</v>
      </c>
      <c r="EV314" s="411">
        <v>2250983.3333333335</v>
      </c>
      <c r="EW314" s="411">
        <v>2250983.3333333335</v>
      </c>
      <c r="EX314" s="411">
        <v>2250983.3333333335</v>
      </c>
      <c r="EY314" s="411">
        <v>2250983.3333333335</v>
      </c>
      <c r="EZ314" s="411">
        <v>2250983.3333333335</v>
      </c>
      <c r="FA314" s="411">
        <v>2250983.3333333335</v>
      </c>
      <c r="FB314" s="411">
        <v>2250983.3333333335</v>
      </c>
      <c r="FC314" s="411">
        <v>2250983.3333333335</v>
      </c>
      <c r="FD314" s="411">
        <v>2250983.3333333335</v>
      </c>
      <c r="FE314" s="411">
        <v>2250983.3333333335</v>
      </c>
      <c r="FF314" s="411">
        <f>SUM(ET314:FE314)</f>
        <v>27011799.999999996</v>
      </c>
    </row>
    <row r="315" spans="1:162" ht="30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62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62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62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  <c r="ET318" s="411">
        <v>2581823.9339999999</v>
      </c>
      <c r="EU318" s="411">
        <v>2581823.9339999999</v>
      </c>
      <c r="EV318" s="411">
        <v>2581823.9339999999</v>
      </c>
      <c r="EW318" s="411">
        <v>2581823.9339999999</v>
      </c>
      <c r="EX318" s="411">
        <v>2581823.9339999999</v>
      </c>
      <c r="EY318" s="411">
        <v>2581823.9339999999</v>
      </c>
      <c r="EZ318" s="411">
        <v>3872735.9010000005</v>
      </c>
      <c r="FA318" s="411">
        <v>3872735.9010000005</v>
      </c>
      <c r="FB318" s="411">
        <v>3872735.9010000005</v>
      </c>
      <c r="FC318" s="411">
        <v>3872735.9010000005</v>
      </c>
      <c r="FD318" s="411">
        <v>3872735.9010000005</v>
      </c>
      <c r="FE318" s="411">
        <v>3872735.9010000005</v>
      </c>
      <c r="FF318" s="411">
        <f>SUM(ET318:FE318)</f>
        <v>38727359.010000005</v>
      </c>
    </row>
    <row r="319" spans="1:162" ht="30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62" ht="30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62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62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62" ht="45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62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62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62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62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62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  <c r="ET328" s="411">
        <f>+ET329+ET337+ET343+ET351+ET353</f>
        <v>45950724.162500009</v>
      </c>
      <c r="EU328" s="411">
        <f t="shared" ref="EU328:FE328" si="102">+EU329+EU337+EU343+EU351+EU353</f>
        <v>45950724.162500009</v>
      </c>
      <c r="EV328" s="411">
        <f t="shared" si="102"/>
        <v>45950724.162500009</v>
      </c>
      <c r="EW328" s="411">
        <f t="shared" si="102"/>
        <v>45950724.162500009</v>
      </c>
      <c r="EX328" s="411">
        <f t="shared" si="102"/>
        <v>45950724.162500009</v>
      </c>
      <c r="EY328" s="411">
        <f t="shared" si="102"/>
        <v>45950724.162500009</v>
      </c>
      <c r="EZ328" s="411">
        <f t="shared" si="102"/>
        <v>45950724.162500009</v>
      </c>
      <c r="FA328" s="411">
        <f t="shared" si="102"/>
        <v>45950724.162500009</v>
      </c>
      <c r="FB328" s="411">
        <f t="shared" si="102"/>
        <v>45950724.162500009</v>
      </c>
      <c r="FC328" s="411">
        <f t="shared" si="102"/>
        <v>45950724.162500009</v>
      </c>
      <c r="FD328" s="411">
        <f t="shared" si="102"/>
        <v>45950724.162500009</v>
      </c>
      <c r="FE328" s="411">
        <f t="shared" si="102"/>
        <v>45950724.162500009</v>
      </c>
      <c r="FF328" s="411">
        <f>SUM(ET328:FE328)</f>
        <v>551408689.95000017</v>
      </c>
    </row>
    <row r="329" spans="1:162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3">+SUM(CL330:CL336)</f>
        <v>5084083.333333333</v>
      </c>
      <c r="CM329" s="143">
        <f t="shared" si="103"/>
        <v>5084083.333333333</v>
      </c>
      <c r="CN329" s="143">
        <f t="shared" si="103"/>
        <v>5084083.333333333</v>
      </c>
      <c r="CO329" s="143">
        <f t="shared" si="103"/>
        <v>5084083.333333333</v>
      </c>
      <c r="CP329" s="143">
        <f t="shared" si="103"/>
        <v>5084083.333333333</v>
      </c>
      <c r="CQ329" s="143">
        <f t="shared" si="103"/>
        <v>5084083.333333333</v>
      </c>
      <c r="CR329" s="143">
        <f t="shared" si="103"/>
        <v>5084083.333333333</v>
      </c>
      <c r="CS329" s="143">
        <f t="shared" si="103"/>
        <v>5084083.333333333</v>
      </c>
      <c r="CT329" s="143">
        <f t="shared" si="103"/>
        <v>5084083.333333333</v>
      </c>
      <c r="CU329" s="143">
        <f t="shared" si="103"/>
        <v>5084083.333333333</v>
      </c>
      <c r="CV329" s="143">
        <f t="shared" si="103"/>
        <v>5084083.333333333</v>
      </c>
      <c r="CW329" s="144">
        <f t="shared" si="103"/>
        <v>5084083.333333333</v>
      </c>
      <c r="CX329" s="315">
        <f t="shared" si="103"/>
        <v>4887083.333333333</v>
      </c>
      <c r="CY329" s="318">
        <f t="shared" ref="CY329:DI329" si="104">+SUM(CY330:CY336)</f>
        <v>4887083.333333333</v>
      </c>
      <c r="CZ329" s="318">
        <f t="shared" si="104"/>
        <v>4887083.333333333</v>
      </c>
      <c r="DA329" s="318">
        <f t="shared" si="104"/>
        <v>4887083.333333333</v>
      </c>
      <c r="DB329" s="318">
        <f t="shared" si="104"/>
        <v>4887083.333333333</v>
      </c>
      <c r="DC329" s="318">
        <f t="shared" si="104"/>
        <v>4887083.333333333</v>
      </c>
      <c r="DD329" s="318">
        <f t="shared" si="104"/>
        <v>4887083.333333333</v>
      </c>
      <c r="DE329" s="318">
        <f t="shared" si="104"/>
        <v>4887083.333333333</v>
      </c>
      <c r="DF329" s="318">
        <f t="shared" si="104"/>
        <v>4887083.333333333</v>
      </c>
      <c r="DG329" s="318">
        <f t="shared" si="104"/>
        <v>4887083.333333333</v>
      </c>
      <c r="DH329" s="318">
        <f t="shared" si="104"/>
        <v>4887083.333333333</v>
      </c>
      <c r="DI329" s="316">
        <f t="shared" si="104"/>
        <v>4887083.333333333</v>
      </c>
      <c r="DJ329" s="142">
        <f>+SUM(DJ330:DJ336)</f>
        <v>5044218.75</v>
      </c>
      <c r="DK329" s="143">
        <f t="shared" ref="DK329:DU329" si="105">+SUM(DK330:DK336)</f>
        <v>5044218.75</v>
      </c>
      <c r="DL329" s="143">
        <f t="shared" si="105"/>
        <v>5044218.75</v>
      </c>
      <c r="DM329" s="143">
        <f t="shared" si="105"/>
        <v>5044218.75</v>
      </c>
      <c r="DN329" s="143">
        <f t="shared" si="105"/>
        <v>5044218.75</v>
      </c>
      <c r="DO329" s="143">
        <f t="shared" si="105"/>
        <v>5044218.75</v>
      </c>
      <c r="DP329" s="143">
        <f t="shared" si="105"/>
        <v>5044218.75</v>
      </c>
      <c r="DQ329" s="143">
        <f t="shared" si="105"/>
        <v>5044218.75</v>
      </c>
      <c r="DR329" s="143">
        <f t="shared" si="105"/>
        <v>5044218.75</v>
      </c>
      <c r="DS329" s="143">
        <f t="shared" si="105"/>
        <v>5044218.75</v>
      </c>
      <c r="DT329" s="143">
        <f t="shared" si="105"/>
        <v>5044218.75</v>
      </c>
      <c r="DU329" s="144">
        <f t="shared" si="105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  <c r="ET329" s="411">
        <v>6651000</v>
      </c>
      <c r="EU329" s="411">
        <v>6651000</v>
      </c>
      <c r="EV329" s="411">
        <v>6651000</v>
      </c>
      <c r="EW329" s="411">
        <v>6651000</v>
      </c>
      <c r="EX329" s="411">
        <v>6651000</v>
      </c>
      <c r="EY329" s="411">
        <v>6651000</v>
      </c>
      <c r="EZ329" s="411">
        <v>6651000</v>
      </c>
      <c r="FA329" s="411">
        <v>6651000</v>
      </c>
      <c r="FB329" s="411">
        <v>6651000</v>
      </c>
      <c r="FC329" s="411">
        <v>6651000</v>
      </c>
      <c r="FD329" s="411">
        <v>6651000</v>
      </c>
      <c r="FE329" s="411">
        <v>6651000</v>
      </c>
      <c r="FF329" s="411">
        <f>SUM(ET329:FE329)</f>
        <v>79812000</v>
      </c>
    </row>
    <row r="330" spans="1:162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62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62" ht="30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62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62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62" ht="30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62" ht="30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62" s="9" customFormat="1">
      <c r="A337" s="140"/>
      <c r="B337" s="140"/>
      <c r="C337" s="140">
        <v>422</v>
      </c>
      <c r="D337" s="140" t="str">
        <f t="shared" ref="D337:D346" si="106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7">+SUM(CL338:CL342)</f>
        <v>1280004.1666666665</v>
      </c>
      <c r="CM337" s="143">
        <f t="shared" si="107"/>
        <v>1280004.1666666665</v>
      </c>
      <c r="CN337" s="143">
        <f t="shared" si="107"/>
        <v>1280004.1666666665</v>
      </c>
      <c r="CO337" s="143">
        <f t="shared" si="107"/>
        <v>1280004.1666666665</v>
      </c>
      <c r="CP337" s="143">
        <f t="shared" si="107"/>
        <v>1280004.1666666665</v>
      </c>
      <c r="CQ337" s="143">
        <f t="shared" si="107"/>
        <v>1280004.1666666665</v>
      </c>
      <c r="CR337" s="143">
        <f t="shared" si="107"/>
        <v>1280004.1666666665</v>
      </c>
      <c r="CS337" s="143">
        <f t="shared" si="107"/>
        <v>1280004.1666666665</v>
      </c>
      <c r="CT337" s="143">
        <f t="shared" si="107"/>
        <v>1280004.1666666665</v>
      </c>
      <c r="CU337" s="143">
        <f t="shared" si="107"/>
        <v>1280004.1666666665</v>
      </c>
      <c r="CV337" s="143">
        <f t="shared" si="107"/>
        <v>1280004.1666666665</v>
      </c>
      <c r="CW337" s="144">
        <f t="shared" si="107"/>
        <v>1280004.1666666665</v>
      </c>
      <c r="CX337" s="315">
        <f t="shared" si="107"/>
        <v>1438177</v>
      </c>
      <c r="CY337" s="318">
        <f t="shared" ref="CY337:DI337" si="108">+SUM(CY338:CY342)</f>
        <v>1438177</v>
      </c>
      <c r="CZ337" s="318">
        <f t="shared" si="108"/>
        <v>1438177</v>
      </c>
      <c r="DA337" s="318">
        <f t="shared" si="108"/>
        <v>1438177</v>
      </c>
      <c r="DB337" s="318">
        <f t="shared" si="108"/>
        <v>1438177</v>
      </c>
      <c r="DC337" s="318">
        <f t="shared" si="108"/>
        <v>1438177</v>
      </c>
      <c r="DD337" s="318">
        <f t="shared" si="108"/>
        <v>1438177</v>
      </c>
      <c r="DE337" s="318">
        <f t="shared" si="108"/>
        <v>1438177</v>
      </c>
      <c r="DF337" s="318">
        <f t="shared" si="108"/>
        <v>1438177</v>
      </c>
      <c r="DG337" s="318">
        <f t="shared" si="108"/>
        <v>1438177</v>
      </c>
      <c r="DH337" s="318">
        <f t="shared" si="108"/>
        <v>1438177</v>
      </c>
      <c r="DI337" s="316">
        <f t="shared" si="108"/>
        <v>1438177</v>
      </c>
      <c r="DJ337" s="142">
        <f>+SUM(DJ338:DJ342)</f>
        <v>1620000</v>
      </c>
      <c r="DK337" s="143">
        <f t="shared" ref="DK337:DU337" si="109">+SUM(DK338:DK342)</f>
        <v>1620000</v>
      </c>
      <c r="DL337" s="143">
        <f t="shared" si="109"/>
        <v>1620000</v>
      </c>
      <c r="DM337" s="143">
        <f t="shared" si="109"/>
        <v>1620000</v>
      </c>
      <c r="DN337" s="143">
        <f t="shared" si="109"/>
        <v>1620000</v>
      </c>
      <c r="DO337" s="143">
        <f t="shared" si="109"/>
        <v>1620000</v>
      </c>
      <c r="DP337" s="143">
        <f t="shared" si="109"/>
        <v>1620000</v>
      </c>
      <c r="DQ337" s="143">
        <f t="shared" si="109"/>
        <v>1620000</v>
      </c>
      <c r="DR337" s="143">
        <f t="shared" si="109"/>
        <v>1620000</v>
      </c>
      <c r="DS337" s="143">
        <f t="shared" si="109"/>
        <v>1620000</v>
      </c>
      <c r="DT337" s="143">
        <f t="shared" si="109"/>
        <v>1620000</v>
      </c>
      <c r="DU337" s="144">
        <f t="shared" si="109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  <c r="ET337" s="411">
        <v>1699899.96</v>
      </c>
      <c r="EU337" s="411">
        <v>1699899.96</v>
      </c>
      <c r="EV337" s="411">
        <v>1699899.96</v>
      </c>
      <c r="EW337" s="411">
        <v>1699899.96</v>
      </c>
      <c r="EX337" s="411">
        <v>1699899.96</v>
      </c>
      <c r="EY337" s="411">
        <v>1699899.96</v>
      </c>
      <c r="EZ337" s="411">
        <v>1699899.96</v>
      </c>
      <c r="FA337" s="411">
        <v>1699899.96</v>
      </c>
      <c r="FB337" s="411">
        <v>1699899.96</v>
      </c>
      <c r="FC337" s="411">
        <v>1699899.96</v>
      </c>
      <c r="FD337" s="411">
        <v>1699899.96</v>
      </c>
      <c r="FE337" s="411">
        <v>1699899.96</v>
      </c>
      <c r="FF337" s="411">
        <f>SUM(ET337:FE337)</f>
        <v>20398799.520000007</v>
      </c>
    </row>
    <row r="338" spans="1:162">
      <c r="D338" s="74" t="str">
        <f t="shared" si="106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62" ht="30">
      <c r="D339" s="74" t="str">
        <f t="shared" si="106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62">
      <c r="D340" s="74" t="str">
        <f t="shared" si="106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62">
      <c r="D341" s="74" t="str">
        <f t="shared" si="106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62">
      <c r="D342" s="74" t="str">
        <f t="shared" si="106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62" s="9" customFormat="1" ht="30">
      <c r="A343" s="140"/>
      <c r="B343" s="140"/>
      <c r="C343" s="140">
        <v>423</v>
      </c>
      <c r="D343" s="140" t="str">
        <f t="shared" si="106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10">+SUM(CL344:CL350)</f>
        <v>33408639.758333333</v>
      </c>
      <c r="CM343" s="143">
        <f t="shared" si="110"/>
        <v>33408639.758333333</v>
      </c>
      <c r="CN343" s="143">
        <f t="shared" si="110"/>
        <v>33408639.758333333</v>
      </c>
      <c r="CO343" s="143">
        <f t="shared" si="110"/>
        <v>33408639.758333333</v>
      </c>
      <c r="CP343" s="143">
        <f t="shared" si="110"/>
        <v>33408639.758333333</v>
      </c>
      <c r="CQ343" s="143">
        <f t="shared" si="110"/>
        <v>33408639.758333333</v>
      </c>
      <c r="CR343" s="143">
        <f t="shared" si="110"/>
        <v>33408639.758333333</v>
      </c>
      <c r="CS343" s="143">
        <f t="shared" si="110"/>
        <v>33408639.758333333</v>
      </c>
      <c r="CT343" s="143">
        <f t="shared" si="110"/>
        <v>33408639.758333333</v>
      </c>
      <c r="CU343" s="143">
        <f t="shared" si="110"/>
        <v>33408639.758333333</v>
      </c>
      <c r="CV343" s="143">
        <f t="shared" si="110"/>
        <v>33408639.758333333</v>
      </c>
      <c r="CW343" s="144">
        <f t="shared" si="110"/>
        <v>33408639.758333333</v>
      </c>
      <c r="CX343" s="315">
        <f t="shared" si="110"/>
        <v>33110022.91416667</v>
      </c>
      <c r="CY343" s="318">
        <f t="shared" ref="CY343:DI343" si="111">+SUM(CY344:CY350)</f>
        <v>33110022.91416667</v>
      </c>
      <c r="CZ343" s="318">
        <f t="shared" si="111"/>
        <v>33110022.91416667</v>
      </c>
      <c r="DA343" s="318">
        <f t="shared" si="111"/>
        <v>33110022.91416667</v>
      </c>
      <c r="DB343" s="318">
        <f t="shared" si="111"/>
        <v>33110022.91416667</v>
      </c>
      <c r="DC343" s="318">
        <f t="shared" si="111"/>
        <v>33110022.91416667</v>
      </c>
      <c r="DD343" s="318">
        <f t="shared" si="111"/>
        <v>33110022.91416667</v>
      </c>
      <c r="DE343" s="318">
        <f t="shared" si="111"/>
        <v>33110022.91416667</v>
      </c>
      <c r="DF343" s="318">
        <f t="shared" si="111"/>
        <v>33110022.91416667</v>
      </c>
      <c r="DG343" s="318">
        <f t="shared" si="111"/>
        <v>33110022.91416667</v>
      </c>
      <c r="DH343" s="318">
        <f t="shared" si="111"/>
        <v>33110022.91416667</v>
      </c>
      <c r="DI343" s="316">
        <f t="shared" si="111"/>
        <v>33110022.91416667</v>
      </c>
      <c r="DJ343" s="142">
        <f>+SUM(DJ344:DJ350)</f>
        <v>33537908.333333332</v>
      </c>
      <c r="DK343" s="143">
        <f t="shared" ref="DK343:DU343" si="112">+SUM(DK344:DK350)</f>
        <v>33537908.333333332</v>
      </c>
      <c r="DL343" s="143">
        <f t="shared" si="112"/>
        <v>33537908.333333332</v>
      </c>
      <c r="DM343" s="143">
        <f t="shared" si="112"/>
        <v>33537908.333333332</v>
      </c>
      <c r="DN343" s="143">
        <f t="shared" si="112"/>
        <v>33537908.333333332</v>
      </c>
      <c r="DO343" s="143">
        <f t="shared" si="112"/>
        <v>33537908.333333332</v>
      </c>
      <c r="DP343" s="143">
        <f t="shared" si="112"/>
        <v>33537908.333333332</v>
      </c>
      <c r="DQ343" s="143">
        <f t="shared" si="112"/>
        <v>33537908.333333332</v>
      </c>
      <c r="DR343" s="143">
        <f t="shared" si="112"/>
        <v>33537908.333333332</v>
      </c>
      <c r="DS343" s="143">
        <f t="shared" si="112"/>
        <v>33537908.333333332</v>
      </c>
      <c r="DT343" s="143">
        <f t="shared" si="112"/>
        <v>33537908.333333332</v>
      </c>
      <c r="DU343" s="144">
        <f t="shared" si="112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  <c r="ET343" s="411">
        <v>35472732.535833336</v>
      </c>
      <c r="EU343" s="411">
        <v>35472732.535833336</v>
      </c>
      <c r="EV343" s="411">
        <v>35472732.535833336</v>
      </c>
      <c r="EW343" s="411">
        <v>35472732.535833336</v>
      </c>
      <c r="EX343" s="411">
        <v>35472732.535833336</v>
      </c>
      <c r="EY343" s="411">
        <v>35472732.535833336</v>
      </c>
      <c r="EZ343" s="411">
        <v>35472732.535833336</v>
      </c>
      <c r="FA343" s="411">
        <v>35472732.535833336</v>
      </c>
      <c r="FB343" s="411">
        <v>35472732.535833336</v>
      </c>
      <c r="FC343" s="411">
        <v>35472732.535833336</v>
      </c>
      <c r="FD343" s="411">
        <v>35472732.535833336</v>
      </c>
      <c r="FE343" s="411">
        <v>35472732.535833336</v>
      </c>
      <c r="FF343" s="411">
        <f>SUM(ET343:FE343)</f>
        <v>425672790.43000013</v>
      </c>
    </row>
    <row r="344" spans="1:162">
      <c r="D344" s="74" t="str">
        <f t="shared" si="106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62">
      <c r="D345" s="74" t="str">
        <f t="shared" si="106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62">
      <c r="D346" s="74" t="str">
        <f t="shared" si="106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62">
      <c r="D347" s="74" t="str">
        <f t="shared" ref="D347:D404" si="113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62">
      <c r="D348" s="74" t="str">
        <f t="shared" si="113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62">
      <c r="D349" s="74" t="str">
        <f t="shared" si="113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62" ht="30">
      <c r="D350" s="74" t="str">
        <f t="shared" si="113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62" s="9" customFormat="1" ht="30">
      <c r="A351" s="140"/>
      <c r="B351" s="140"/>
      <c r="C351" s="140">
        <v>424</v>
      </c>
      <c r="D351" s="140" t="str">
        <f t="shared" si="113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4">+CL352</f>
        <v>1133333.3333333333</v>
      </c>
      <c r="CM351" s="143">
        <f t="shared" si="114"/>
        <v>1133333.3333333333</v>
      </c>
      <c r="CN351" s="143">
        <f t="shared" si="114"/>
        <v>1133333.3333333333</v>
      </c>
      <c r="CO351" s="143">
        <f t="shared" si="114"/>
        <v>1133333.3333333333</v>
      </c>
      <c r="CP351" s="143">
        <f t="shared" si="114"/>
        <v>1133333.3333333333</v>
      </c>
      <c r="CQ351" s="143">
        <f t="shared" si="114"/>
        <v>1133333.3333333333</v>
      </c>
      <c r="CR351" s="143">
        <f t="shared" si="114"/>
        <v>1133333.3333333333</v>
      </c>
      <c r="CS351" s="143">
        <f t="shared" si="114"/>
        <v>1133333.3333333333</v>
      </c>
      <c r="CT351" s="143">
        <f t="shared" si="114"/>
        <v>1133333.3333333333</v>
      </c>
      <c r="CU351" s="143">
        <f t="shared" si="114"/>
        <v>1133333.3333333333</v>
      </c>
      <c r="CV351" s="143">
        <f t="shared" si="114"/>
        <v>1133333.3333333333</v>
      </c>
      <c r="CW351" s="144">
        <f t="shared" si="114"/>
        <v>1133333.3333333333</v>
      </c>
      <c r="CX351" s="315">
        <f t="shared" si="114"/>
        <v>1208333.3333333333</v>
      </c>
      <c r="CY351" s="318">
        <f t="shared" ref="CY351:DI351" si="115">+CY352</f>
        <v>1208333.3333333333</v>
      </c>
      <c r="CZ351" s="318">
        <f t="shared" si="115"/>
        <v>1208333.3333333333</v>
      </c>
      <c r="DA351" s="318">
        <f t="shared" si="115"/>
        <v>1208333.3333333333</v>
      </c>
      <c r="DB351" s="318">
        <f t="shared" si="115"/>
        <v>1208333.3333333333</v>
      </c>
      <c r="DC351" s="318">
        <f t="shared" si="115"/>
        <v>1208333.3333333333</v>
      </c>
      <c r="DD351" s="318">
        <f t="shared" si="115"/>
        <v>1208333.3333333333</v>
      </c>
      <c r="DE351" s="318">
        <f t="shared" si="115"/>
        <v>1208333.3333333333</v>
      </c>
      <c r="DF351" s="318">
        <f t="shared" si="115"/>
        <v>1208333.3333333333</v>
      </c>
      <c r="DG351" s="318">
        <f t="shared" si="115"/>
        <v>1208333.3333333333</v>
      </c>
      <c r="DH351" s="318">
        <f t="shared" si="115"/>
        <v>1208333.3333333333</v>
      </c>
      <c r="DI351" s="316">
        <f t="shared" si="115"/>
        <v>1208333.3333333333</v>
      </c>
      <c r="DJ351" s="142">
        <f>+DJ352</f>
        <v>1250000</v>
      </c>
      <c r="DK351" s="143">
        <f t="shared" ref="DK351:DU351" si="116">+DK352</f>
        <v>1250000</v>
      </c>
      <c r="DL351" s="143">
        <f t="shared" si="116"/>
        <v>1250000</v>
      </c>
      <c r="DM351" s="143">
        <f t="shared" si="116"/>
        <v>1250000</v>
      </c>
      <c r="DN351" s="143">
        <f t="shared" si="116"/>
        <v>1250000</v>
      </c>
      <c r="DO351" s="143">
        <f t="shared" si="116"/>
        <v>1250000</v>
      </c>
      <c r="DP351" s="143">
        <f t="shared" si="116"/>
        <v>1250000</v>
      </c>
      <c r="DQ351" s="143">
        <f t="shared" si="116"/>
        <v>1250000</v>
      </c>
      <c r="DR351" s="143">
        <f t="shared" si="116"/>
        <v>1250000</v>
      </c>
      <c r="DS351" s="143">
        <f t="shared" si="116"/>
        <v>1250000</v>
      </c>
      <c r="DT351" s="143">
        <f t="shared" si="116"/>
        <v>1250000</v>
      </c>
      <c r="DU351" s="144">
        <f t="shared" si="116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  <c r="ET351" s="411">
        <v>1375008.3333333333</v>
      </c>
      <c r="EU351" s="411">
        <v>1375008.3333333333</v>
      </c>
      <c r="EV351" s="411">
        <v>1375008.3333333333</v>
      </c>
      <c r="EW351" s="411">
        <v>1375008.3333333333</v>
      </c>
      <c r="EX351" s="411">
        <v>1375008.3333333333</v>
      </c>
      <c r="EY351" s="411">
        <v>1375008.3333333333</v>
      </c>
      <c r="EZ351" s="411">
        <v>1375008.3333333333</v>
      </c>
      <c r="FA351" s="411">
        <v>1375008.3333333333</v>
      </c>
      <c r="FB351" s="411">
        <v>1375008.3333333333</v>
      </c>
      <c r="FC351" s="411">
        <v>1375008.3333333333</v>
      </c>
      <c r="FD351" s="411">
        <v>1375008.3333333333</v>
      </c>
      <c r="FE351" s="411">
        <v>1375008.3333333333</v>
      </c>
      <c r="FF351" s="411">
        <f>SUM(ET351:FE351)</f>
        <v>16500100.000000002</v>
      </c>
    </row>
    <row r="352" spans="1:162">
      <c r="D352" s="74" t="str">
        <f t="shared" si="113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62" s="9" customFormat="1" ht="30">
      <c r="A353" s="140"/>
      <c r="B353" s="140"/>
      <c r="C353" s="140">
        <v>425</v>
      </c>
      <c r="D353" s="140" t="str">
        <f t="shared" si="113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7">+SUM(CL354:CL356)</f>
        <v>583333.33333333326</v>
      </c>
      <c r="CM353" s="143">
        <f t="shared" si="117"/>
        <v>583333.33333333326</v>
      </c>
      <c r="CN353" s="143">
        <f t="shared" si="117"/>
        <v>583333.33333333326</v>
      </c>
      <c r="CO353" s="143">
        <f t="shared" si="117"/>
        <v>583333.33333333326</v>
      </c>
      <c r="CP353" s="143">
        <f t="shared" si="117"/>
        <v>583333.33333333326</v>
      </c>
      <c r="CQ353" s="143">
        <f t="shared" si="117"/>
        <v>583333.33333333326</v>
      </c>
      <c r="CR353" s="143">
        <f t="shared" si="117"/>
        <v>583333.33333333326</v>
      </c>
      <c r="CS353" s="143">
        <f t="shared" si="117"/>
        <v>583333.33333333326</v>
      </c>
      <c r="CT353" s="143">
        <f t="shared" si="117"/>
        <v>583333.33333333326</v>
      </c>
      <c r="CU353" s="143">
        <f t="shared" si="117"/>
        <v>583333.33333333326</v>
      </c>
      <c r="CV353" s="143">
        <f t="shared" si="117"/>
        <v>583333.33333333326</v>
      </c>
      <c r="CW353" s="144">
        <f t="shared" si="117"/>
        <v>583333.33333333326</v>
      </c>
      <c r="CX353" s="315">
        <f t="shared" si="117"/>
        <v>583333.33333333326</v>
      </c>
      <c r="CY353" s="318">
        <f t="shared" ref="CY353:DI353" si="118">+SUM(CY354:CY356)</f>
        <v>583333.33333333326</v>
      </c>
      <c r="CZ353" s="318">
        <f t="shared" si="118"/>
        <v>583333.33333333326</v>
      </c>
      <c r="DA353" s="318">
        <f t="shared" si="118"/>
        <v>583333.33333333326</v>
      </c>
      <c r="DB353" s="318">
        <f t="shared" si="118"/>
        <v>583333.33333333326</v>
      </c>
      <c r="DC353" s="318">
        <f t="shared" si="118"/>
        <v>583333.33333333326</v>
      </c>
      <c r="DD353" s="318">
        <f t="shared" si="118"/>
        <v>583333.33333333326</v>
      </c>
      <c r="DE353" s="318">
        <f t="shared" si="118"/>
        <v>583333.33333333326</v>
      </c>
      <c r="DF353" s="318">
        <f t="shared" si="118"/>
        <v>583333.33333333326</v>
      </c>
      <c r="DG353" s="318">
        <f t="shared" si="118"/>
        <v>583333.33333333326</v>
      </c>
      <c r="DH353" s="318">
        <f t="shared" si="118"/>
        <v>583333.33333333326</v>
      </c>
      <c r="DI353" s="316">
        <f t="shared" si="118"/>
        <v>583333.33333333326</v>
      </c>
      <c r="DJ353" s="142">
        <f>+SUM(DJ354:DJ356)</f>
        <v>618333.33333333326</v>
      </c>
      <c r="DK353" s="143">
        <f t="shared" ref="DK353:DU353" si="119">+SUM(DK354:DK356)</f>
        <v>618333.33333333326</v>
      </c>
      <c r="DL353" s="143">
        <f t="shared" si="119"/>
        <v>618333.33333333326</v>
      </c>
      <c r="DM353" s="143">
        <f t="shared" si="119"/>
        <v>618333.33333333326</v>
      </c>
      <c r="DN353" s="143">
        <f t="shared" si="119"/>
        <v>618333.33333333326</v>
      </c>
      <c r="DO353" s="143">
        <f t="shared" si="119"/>
        <v>618333.33333333326</v>
      </c>
      <c r="DP353" s="143">
        <f t="shared" si="119"/>
        <v>618333.33333333326</v>
      </c>
      <c r="DQ353" s="143">
        <f t="shared" si="119"/>
        <v>618333.33333333326</v>
      </c>
      <c r="DR353" s="143">
        <f t="shared" si="119"/>
        <v>618333.33333333326</v>
      </c>
      <c r="DS353" s="143">
        <f t="shared" si="119"/>
        <v>618333.33333333326</v>
      </c>
      <c r="DT353" s="143">
        <f t="shared" si="119"/>
        <v>618333.33333333326</v>
      </c>
      <c r="DU353" s="144">
        <f t="shared" si="119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  <c r="ET353" s="411">
        <v>752083.33333333337</v>
      </c>
      <c r="EU353" s="411">
        <v>752083.33333333337</v>
      </c>
      <c r="EV353" s="411">
        <v>752083.33333333337</v>
      </c>
      <c r="EW353" s="411">
        <v>752083.33333333337</v>
      </c>
      <c r="EX353" s="411">
        <v>752083.33333333337</v>
      </c>
      <c r="EY353" s="411">
        <v>752083.33333333337</v>
      </c>
      <c r="EZ353" s="411">
        <v>752083.33333333337</v>
      </c>
      <c r="FA353" s="411">
        <v>752083.33333333337</v>
      </c>
      <c r="FB353" s="411">
        <v>752083.33333333337</v>
      </c>
      <c r="FC353" s="411">
        <v>752083.33333333337</v>
      </c>
      <c r="FD353" s="411">
        <v>752083.33333333337</v>
      </c>
      <c r="FE353" s="411">
        <v>752083.33333333337</v>
      </c>
      <c r="FF353" s="411">
        <f>SUM(ET353:FE353)</f>
        <v>9024999.9999999981</v>
      </c>
    </row>
    <row r="354" spans="1:162">
      <c r="D354" s="74" t="str">
        <f t="shared" si="113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62" ht="30">
      <c r="D355" s="74" t="str">
        <f t="shared" si="113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62" ht="30">
      <c r="D356" s="74" t="str">
        <f t="shared" si="113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  <c r="FF356" s="307"/>
    </row>
    <row r="357" spans="1:162" s="9" customFormat="1" ht="45">
      <c r="A357" s="140" t="s">
        <v>96</v>
      </c>
      <c r="B357" s="140">
        <v>43</v>
      </c>
      <c r="C357" s="140"/>
      <c r="D357" s="140" t="str">
        <f t="shared" si="113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20">+CL358+CL368</f>
        <v>7656724.8525</v>
      </c>
      <c r="CM357" s="143">
        <f t="shared" si="120"/>
        <v>7656724.8525</v>
      </c>
      <c r="CN357" s="143">
        <f t="shared" si="120"/>
        <v>7656724.8525</v>
      </c>
      <c r="CO357" s="143">
        <f t="shared" si="120"/>
        <v>7656724.8525</v>
      </c>
      <c r="CP357" s="143">
        <f t="shared" si="120"/>
        <v>7656724.8525</v>
      </c>
      <c r="CQ357" s="143">
        <f t="shared" si="120"/>
        <v>7656724.8525</v>
      </c>
      <c r="CR357" s="143">
        <f t="shared" si="120"/>
        <v>7656724.8525</v>
      </c>
      <c r="CS357" s="143">
        <f t="shared" si="120"/>
        <v>7656724.8525</v>
      </c>
      <c r="CT357" s="143">
        <f t="shared" si="120"/>
        <v>7656724.8525</v>
      </c>
      <c r="CU357" s="143">
        <f t="shared" si="120"/>
        <v>7656724.8525</v>
      </c>
      <c r="CV357" s="143">
        <f t="shared" si="120"/>
        <v>7656724.8525</v>
      </c>
      <c r="CW357" s="144">
        <f t="shared" si="120"/>
        <v>7656724.8525</v>
      </c>
      <c r="CX357" s="315">
        <f t="shared" si="120"/>
        <v>8288399.6951821186</v>
      </c>
      <c r="CY357" s="318">
        <f t="shared" ref="CY357:DH357" si="121">+CY358+CY368</f>
        <v>8288399.6951821186</v>
      </c>
      <c r="CZ357" s="318">
        <f t="shared" si="121"/>
        <v>8288399.6951821186</v>
      </c>
      <c r="DA357" s="318">
        <f t="shared" si="121"/>
        <v>8288399.6951821186</v>
      </c>
      <c r="DB357" s="318">
        <f t="shared" si="121"/>
        <v>8288399.6951821186</v>
      </c>
      <c r="DC357" s="318">
        <f t="shared" si="121"/>
        <v>8288399.6951821186</v>
      </c>
      <c r="DD357" s="318">
        <f t="shared" si="121"/>
        <v>8288399.6951821186</v>
      </c>
      <c r="DE357" s="318">
        <f t="shared" si="121"/>
        <v>8288399.6951821186</v>
      </c>
      <c r="DF357" s="318">
        <f t="shared" si="121"/>
        <v>8288399.6951821186</v>
      </c>
      <c r="DG357" s="318">
        <f t="shared" si="121"/>
        <v>8288399.6951821186</v>
      </c>
      <c r="DH357" s="318">
        <f t="shared" si="121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2">+DK358+DK368</f>
        <v>10691224.718333334</v>
      </c>
      <c r="DL357" s="143">
        <f t="shared" si="122"/>
        <v>10691224.718333334</v>
      </c>
      <c r="DM357" s="143">
        <f t="shared" si="122"/>
        <v>10691224.718333334</v>
      </c>
      <c r="DN357" s="143">
        <f t="shared" si="122"/>
        <v>10691224.718333334</v>
      </c>
      <c r="DO357" s="143">
        <f t="shared" si="122"/>
        <v>10691224.718333334</v>
      </c>
      <c r="DP357" s="143">
        <f t="shared" si="122"/>
        <v>10691224.718333334</v>
      </c>
      <c r="DQ357" s="143">
        <f t="shared" si="122"/>
        <v>10691224.718333334</v>
      </c>
      <c r="DR357" s="143">
        <f t="shared" si="122"/>
        <v>10691224.718333334</v>
      </c>
      <c r="DS357" s="143">
        <f t="shared" si="122"/>
        <v>10691224.718333334</v>
      </c>
      <c r="DT357" s="143">
        <f t="shared" si="122"/>
        <v>10691224.718333334</v>
      </c>
      <c r="DU357" s="144">
        <f t="shared" si="122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  <c r="ET357" s="411">
        <f>+ET358+ET368</f>
        <v>15295211.558333334</v>
      </c>
      <c r="EU357" s="411">
        <f t="shared" ref="EU357:FE357" si="123">+EU358+EU368</f>
        <v>15295211.558333334</v>
      </c>
      <c r="EV357" s="411">
        <f t="shared" si="123"/>
        <v>15295211.558333334</v>
      </c>
      <c r="EW357" s="411">
        <f t="shared" si="123"/>
        <v>15295211.558333334</v>
      </c>
      <c r="EX357" s="411">
        <f t="shared" si="123"/>
        <v>15295211.558333334</v>
      </c>
      <c r="EY357" s="411">
        <f t="shared" si="123"/>
        <v>15295211.558333334</v>
      </c>
      <c r="EZ357" s="411">
        <f t="shared" si="123"/>
        <v>15295211.558333334</v>
      </c>
      <c r="FA357" s="411">
        <f t="shared" si="123"/>
        <v>15295211.558333334</v>
      </c>
      <c r="FB357" s="411">
        <f t="shared" si="123"/>
        <v>15295211.558333334</v>
      </c>
      <c r="FC357" s="411">
        <f t="shared" si="123"/>
        <v>15295211.558333334</v>
      </c>
      <c r="FD357" s="411">
        <f t="shared" si="123"/>
        <v>15295211.558333334</v>
      </c>
      <c r="FE357" s="411">
        <f t="shared" si="123"/>
        <v>15295211.558333334</v>
      </c>
      <c r="FF357" s="411">
        <f>SUM(ET357:FE357)</f>
        <v>183542538.70000002</v>
      </c>
    </row>
    <row r="358" spans="1:162" s="9" customFormat="1" ht="45">
      <c r="A358" s="140" t="s">
        <v>96</v>
      </c>
      <c r="B358" s="140" t="s">
        <v>96</v>
      </c>
      <c r="C358" s="140">
        <v>431</v>
      </c>
      <c r="D358" s="140" t="str">
        <f t="shared" si="113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4">+SUM(CL359:CL367)</f>
        <v>7635891.519166667</v>
      </c>
      <c r="CM358" s="143">
        <f t="shared" si="124"/>
        <v>7635891.519166667</v>
      </c>
      <c r="CN358" s="143">
        <f t="shared" si="124"/>
        <v>7635891.519166667</v>
      </c>
      <c r="CO358" s="143">
        <f t="shared" si="124"/>
        <v>7635891.519166667</v>
      </c>
      <c r="CP358" s="143">
        <f t="shared" si="124"/>
        <v>7635891.519166667</v>
      </c>
      <c r="CQ358" s="143">
        <f t="shared" si="124"/>
        <v>7635891.519166667</v>
      </c>
      <c r="CR358" s="143">
        <f t="shared" si="124"/>
        <v>7635891.519166667</v>
      </c>
      <c r="CS358" s="143">
        <f t="shared" si="124"/>
        <v>7635891.519166667</v>
      </c>
      <c r="CT358" s="143">
        <f t="shared" si="124"/>
        <v>7635891.519166667</v>
      </c>
      <c r="CU358" s="143">
        <f t="shared" si="124"/>
        <v>7635891.519166667</v>
      </c>
      <c r="CV358" s="143">
        <f t="shared" si="124"/>
        <v>7635891.519166667</v>
      </c>
      <c r="CW358" s="144">
        <f t="shared" si="124"/>
        <v>7635891.519166667</v>
      </c>
      <c r="CX358" s="315">
        <f t="shared" si="124"/>
        <v>8102373.0414896114</v>
      </c>
      <c r="CY358" s="318">
        <f t="shared" ref="CY358:DI358" si="125">+SUM(CY359:CY367)</f>
        <v>8102373.0414896114</v>
      </c>
      <c r="CZ358" s="318">
        <f t="shared" si="125"/>
        <v>8102373.0414896114</v>
      </c>
      <c r="DA358" s="318">
        <f t="shared" si="125"/>
        <v>8102373.0414896114</v>
      </c>
      <c r="DB358" s="318">
        <f t="shared" si="125"/>
        <v>8102373.0414896114</v>
      </c>
      <c r="DC358" s="318">
        <f t="shared" si="125"/>
        <v>8102373.0414896114</v>
      </c>
      <c r="DD358" s="318">
        <f t="shared" si="125"/>
        <v>8102373.0414896114</v>
      </c>
      <c r="DE358" s="318">
        <f t="shared" si="125"/>
        <v>8102373.0414896114</v>
      </c>
      <c r="DF358" s="318">
        <f t="shared" si="125"/>
        <v>8102373.0414896114</v>
      </c>
      <c r="DG358" s="318">
        <f t="shared" si="125"/>
        <v>8102373.0414896114</v>
      </c>
      <c r="DH358" s="318">
        <f t="shared" si="125"/>
        <v>8102373.0414896114</v>
      </c>
      <c r="DI358" s="316">
        <f t="shared" si="125"/>
        <v>8101624.3214896088</v>
      </c>
      <c r="DJ358" s="142">
        <f>+SUM(DJ359:DJ367)</f>
        <v>10655599.718333334</v>
      </c>
      <c r="DK358" s="143">
        <f t="shared" ref="DK358:DU358" si="126">+SUM(DK359:DK367)</f>
        <v>10655599.718333334</v>
      </c>
      <c r="DL358" s="143">
        <f t="shared" si="126"/>
        <v>10655599.718333334</v>
      </c>
      <c r="DM358" s="143">
        <f t="shared" si="126"/>
        <v>10655599.718333334</v>
      </c>
      <c r="DN358" s="143">
        <f t="shared" si="126"/>
        <v>10655599.718333334</v>
      </c>
      <c r="DO358" s="143">
        <f t="shared" si="126"/>
        <v>10655599.718333334</v>
      </c>
      <c r="DP358" s="143">
        <f t="shared" si="126"/>
        <v>10655599.718333334</v>
      </c>
      <c r="DQ358" s="143">
        <f t="shared" si="126"/>
        <v>10655599.718333334</v>
      </c>
      <c r="DR358" s="143">
        <f t="shared" si="126"/>
        <v>10655599.718333334</v>
      </c>
      <c r="DS358" s="143">
        <f t="shared" si="126"/>
        <v>10655599.718333334</v>
      </c>
      <c r="DT358" s="143">
        <f t="shared" si="126"/>
        <v>10655599.718333334</v>
      </c>
      <c r="DU358" s="144">
        <f t="shared" si="126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  <c r="ET358" s="411">
        <v>14810545.166666666</v>
      </c>
      <c r="EU358" s="411">
        <v>14810545.166666666</v>
      </c>
      <c r="EV358" s="411">
        <v>14810545.166666666</v>
      </c>
      <c r="EW358" s="411">
        <v>14810545.166666666</v>
      </c>
      <c r="EX358" s="411">
        <v>14810545.166666666</v>
      </c>
      <c r="EY358" s="411">
        <v>14810545.166666666</v>
      </c>
      <c r="EZ358" s="411">
        <v>14810545.166666666</v>
      </c>
      <c r="FA358" s="411">
        <v>14810545.166666666</v>
      </c>
      <c r="FB358" s="411">
        <v>14810545.166666666</v>
      </c>
      <c r="FC358" s="411">
        <v>14810545.166666666</v>
      </c>
      <c r="FD358" s="411">
        <v>14810545.166666666</v>
      </c>
      <c r="FE358" s="411">
        <v>14810545.166666666</v>
      </c>
      <c r="FF358" s="411">
        <f>SUM(ET358:FE358)</f>
        <v>177726542</v>
      </c>
    </row>
    <row r="359" spans="1:162">
      <c r="D359" s="74" t="str">
        <f t="shared" si="113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62">
      <c r="D360" s="74" t="str">
        <f t="shared" si="113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62" ht="30">
      <c r="D361" s="74" t="str">
        <f t="shared" si="113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62" ht="30">
      <c r="D362" s="74" t="str">
        <f t="shared" si="113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62" ht="30">
      <c r="D363" s="74" t="str">
        <f t="shared" si="113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62" ht="30">
      <c r="D364" s="74" t="str">
        <f t="shared" si="113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62" ht="30">
      <c r="D365" s="74" t="str">
        <f t="shared" si="113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62">
      <c r="D366" s="74" t="str">
        <f t="shared" si="113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62">
      <c r="D367" s="74" t="str">
        <f t="shared" si="113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62" s="9" customFormat="1">
      <c r="A368" s="140" t="s">
        <v>96</v>
      </c>
      <c r="B368" s="140" t="s">
        <v>96</v>
      </c>
      <c r="C368" s="140">
        <v>432</v>
      </c>
      <c r="D368" s="140" t="str">
        <f t="shared" si="113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7">+SUM(CL369:CL374)</f>
        <v>20833.333333333332</v>
      </c>
      <c r="CM368" s="143">
        <f t="shared" si="127"/>
        <v>20833.333333333332</v>
      </c>
      <c r="CN368" s="143">
        <f t="shared" si="127"/>
        <v>20833.333333333332</v>
      </c>
      <c r="CO368" s="143">
        <f t="shared" si="127"/>
        <v>20833.333333333332</v>
      </c>
      <c r="CP368" s="143">
        <f t="shared" si="127"/>
        <v>20833.333333333332</v>
      </c>
      <c r="CQ368" s="143">
        <f t="shared" si="127"/>
        <v>20833.333333333332</v>
      </c>
      <c r="CR368" s="143">
        <f t="shared" si="127"/>
        <v>20833.333333333332</v>
      </c>
      <c r="CS368" s="143">
        <f t="shared" si="127"/>
        <v>20833.333333333332</v>
      </c>
      <c r="CT368" s="143">
        <f t="shared" si="127"/>
        <v>20833.333333333332</v>
      </c>
      <c r="CU368" s="143">
        <f t="shared" si="127"/>
        <v>20833.333333333332</v>
      </c>
      <c r="CV368" s="143">
        <f t="shared" si="127"/>
        <v>20833.333333333332</v>
      </c>
      <c r="CW368" s="144">
        <f t="shared" si="127"/>
        <v>20833.333333333332</v>
      </c>
      <c r="CX368" s="315">
        <f t="shared" si="127"/>
        <v>186026.65369250745</v>
      </c>
      <c r="CY368" s="318">
        <f t="shared" ref="CY368:DI368" si="128">+SUM(CY369:CY374)</f>
        <v>186026.65369250745</v>
      </c>
      <c r="CZ368" s="318">
        <f t="shared" si="128"/>
        <v>186026.65369250745</v>
      </c>
      <c r="DA368" s="318">
        <f t="shared" si="128"/>
        <v>186026.65369250745</v>
      </c>
      <c r="DB368" s="318">
        <f t="shared" si="128"/>
        <v>186026.65369250745</v>
      </c>
      <c r="DC368" s="318">
        <f t="shared" si="128"/>
        <v>186026.65369250745</v>
      </c>
      <c r="DD368" s="318">
        <f t="shared" si="128"/>
        <v>186026.65369250745</v>
      </c>
      <c r="DE368" s="318">
        <f t="shared" si="128"/>
        <v>186026.65369250745</v>
      </c>
      <c r="DF368" s="318">
        <f t="shared" si="128"/>
        <v>186026.65369250745</v>
      </c>
      <c r="DG368" s="318">
        <f t="shared" si="128"/>
        <v>186026.65369250745</v>
      </c>
      <c r="DH368" s="318">
        <f t="shared" si="128"/>
        <v>186026.65369250745</v>
      </c>
      <c r="DI368" s="316">
        <f t="shared" si="128"/>
        <v>186026.65369250745</v>
      </c>
      <c r="DJ368" s="142">
        <f>+SUM(DJ369:DJ374)</f>
        <v>35625</v>
      </c>
      <c r="DK368" s="143">
        <f t="shared" ref="DK368:DU368" si="129">+SUM(DK369:DK374)</f>
        <v>35625</v>
      </c>
      <c r="DL368" s="143">
        <f t="shared" si="129"/>
        <v>35625</v>
      </c>
      <c r="DM368" s="143">
        <f t="shared" si="129"/>
        <v>35625</v>
      </c>
      <c r="DN368" s="143">
        <f t="shared" si="129"/>
        <v>35625</v>
      </c>
      <c r="DO368" s="143">
        <f t="shared" si="129"/>
        <v>35625</v>
      </c>
      <c r="DP368" s="143">
        <f t="shared" si="129"/>
        <v>35625</v>
      </c>
      <c r="DQ368" s="143">
        <f t="shared" si="129"/>
        <v>35625</v>
      </c>
      <c r="DR368" s="143">
        <f t="shared" si="129"/>
        <v>35625</v>
      </c>
      <c r="DS368" s="143">
        <f t="shared" si="129"/>
        <v>35625</v>
      </c>
      <c r="DT368" s="143">
        <f t="shared" si="129"/>
        <v>35625</v>
      </c>
      <c r="DU368" s="144">
        <f t="shared" si="129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  <c r="ET368" s="411">
        <v>484666.39166666666</v>
      </c>
      <c r="EU368" s="411">
        <v>484666.39166666666</v>
      </c>
      <c r="EV368" s="411">
        <v>484666.39166666666</v>
      </c>
      <c r="EW368" s="411">
        <v>484666.39166666666</v>
      </c>
      <c r="EX368" s="411">
        <v>484666.39166666666</v>
      </c>
      <c r="EY368" s="411">
        <v>484666.39166666666</v>
      </c>
      <c r="EZ368" s="411">
        <v>484666.39166666666</v>
      </c>
      <c r="FA368" s="411">
        <v>484666.39166666666</v>
      </c>
      <c r="FB368" s="411">
        <v>484666.39166666666</v>
      </c>
      <c r="FC368" s="411">
        <v>484666.39166666666</v>
      </c>
      <c r="FD368" s="411">
        <v>484666.39166666666</v>
      </c>
      <c r="FE368" s="411">
        <v>484666.39166666666</v>
      </c>
      <c r="FF368" s="411">
        <f>SUM(ET368:FE368)</f>
        <v>5815996.7000000002</v>
      </c>
    </row>
    <row r="369" spans="1:162" ht="30">
      <c r="D369" s="74" t="str">
        <f t="shared" si="113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62">
      <c r="D370" s="74" t="str">
        <f t="shared" si="113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62" ht="30">
      <c r="D371" s="74" t="str">
        <f t="shared" si="113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62">
      <c r="D372" s="74" t="str">
        <f t="shared" si="113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62">
      <c r="D373" s="74" t="str">
        <f t="shared" si="113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62">
      <c r="D374" s="74" t="str">
        <f t="shared" si="113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62" s="9" customFormat="1">
      <c r="A375" s="140"/>
      <c r="B375" s="140"/>
      <c r="C375" s="140">
        <v>441</v>
      </c>
      <c r="D375" s="140" t="str">
        <f t="shared" si="113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  <c r="ET375" s="411">
        <v>21472083.333333332</v>
      </c>
      <c r="EU375" s="411">
        <v>21472083.333333332</v>
      </c>
      <c r="EV375" s="411">
        <v>21472083.333333332</v>
      </c>
      <c r="EW375" s="411">
        <v>21472083.333333332</v>
      </c>
      <c r="EX375" s="411">
        <v>21472083.333333332</v>
      </c>
      <c r="EY375" s="411">
        <v>21472083.333333332</v>
      </c>
      <c r="EZ375" s="411">
        <v>26990416.666666664</v>
      </c>
      <c r="FA375" s="411">
        <v>26990416.666666664</v>
      </c>
      <c r="FB375" s="411">
        <v>26990416.666666664</v>
      </c>
      <c r="FC375" s="411">
        <v>26990416.666666664</v>
      </c>
      <c r="FD375" s="411">
        <v>26990416.666666664</v>
      </c>
      <c r="FE375" s="411">
        <v>26990416.666666664</v>
      </c>
      <c r="FF375" s="411">
        <f>SUM(ET375:FE375)</f>
        <v>290774999.99999994</v>
      </c>
    </row>
    <row r="376" spans="1:162" s="9" customFormat="1" ht="30">
      <c r="A376" s="140"/>
      <c r="B376" s="140"/>
      <c r="C376" s="140">
        <v>441</v>
      </c>
      <c r="D376" s="140" t="str">
        <f t="shared" si="113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30">+SUM(CL377:CL385)</f>
        <v>5664403.9874999989</v>
      </c>
      <c r="CM376" s="143">
        <f t="shared" si="130"/>
        <v>5664403.9874999989</v>
      </c>
      <c r="CN376" s="143">
        <f t="shared" si="130"/>
        <v>5664403.9874999989</v>
      </c>
      <c r="CO376" s="143">
        <f t="shared" si="130"/>
        <v>5664403.9874999989</v>
      </c>
      <c r="CP376" s="143">
        <f t="shared" si="130"/>
        <v>5664403.9874999989</v>
      </c>
      <c r="CQ376" s="143">
        <f t="shared" si="130"/>
        <v>5664403.9874999989</v>
      </c>
      <c r="CR376" s="143">
        <f t="shared" si="130"/>
        <v>5664403.9874999989</v>
      </c>
      <c r="CS376" s="143">
        <f t="shared" si="130"/>
        <v>5664403.9874999989</v>
      </c>
      <c r="CT376" s="143">
        <f t="shared" si="130"/>
        <v>5664403.9874999989</v>
      </c>
      <c r="CU376" s="143">
        <f t="shared" si="130"/>
        <v>5664403.9874999989</v>
      </c>
      <c r="CV376" s="143">
        <f t="shared" si="130"/>
        <v>5664403.9874999989</v>
      </c>
      <c r="CW376" s="144">
        <f t="shared" si="130"/>
        <v>5664403.9874999989</v>
      </c>
      <c r="CX376" s="315">
        <f t="shared" si="130"/>
        <v>862330.27666666661</v>
      </c>
      <c r="CY376" s="318">
        <f t="shared" ref="CY376:DI376" si="131">+SUM(CY377:CY385)</f>
        <v>862330.27666666661</v>
      </c>
      <c r="CZ376" s="318">
        <f t="shared" si="131"/>
        <v>862330.27666666661</v>
      </c>
      <c r="DA376" s="318">
        <f t="shared" si="131"/>
        <v>862330.27666666661</v>
      </c>
      <c r="DB376" s="318">
        <f t="shared" si="131"/>
        <v>862330.27666666661</v>
      </c>
      <c r="DC376" s="318">
        <f t="shared" si="131"/>
        <v>862330.27666666661</v>
      </c>
      <c r="DD376" s="318">
        <f t="shared" si="131"/>
        <v>862330.27666666661</v>
      </c>
      <c r="DE376" s="318">
        <f t="shared" si="131"/>
        <v>862330.27666666661</v>
      </c>
      <c r="DF376" s="318">
        <f t="shared" si="131"/>
        <v>862330.27666666661</v>
      </c>
      <c r="DG376" s="318">
        <f t="shared" si="131"/>
        <v>862330.27666666661</v>
      </c>
      <c r="DH376" s="318">
        <f t="shared" si="131"/>
        <v>862330.27666666661</v>
      </c>
      <c r="DI376" s="316">
        <f t="shared" si="131"/>
        <v>862330.27666666661</v>
      </c>
      <c r="DJ376" s="142">
        <f>+SUM(DJ377:DJ385)</f>
        <v>1154156.4341666666</v>
      </c>
      <c r="DK376" s="143">
        <f t="shared" ref="DK376:DU376" si="132">+SUM(DK377:DK385)</f>
        <v>1154156.4341666666</v>
      </c>
      <c r="DL376" s="143">
        <f t="shared" si="132"/>
        <v>1154156.4341666666</v>
      </c>
      <c r="DM376" s="143">
        <f t="shared" si="132"/>
        <v>1154156.4341666666</v>
      </c>
      <c r="DN376" s="143">
        <f t="shared" si="132"/>
        <v>1154156.4341666666</v>
      </c>
      <c r="DO376" s="143">
        <f t="shared" si="132"/>
        <v>1154156.4341666666</v>
      </c>
      <c r="DP376" s="143">
        <f t="shared" si="132"/>
        <v>1154156.4341666666</v>
      </c>
      <c r="DQ376" s="143">
        <f t="shared" si="132"/>
        <v>1154156.4341666666</v>
      </c>
      <c r="DR376" s="143">
        <f t="shared" si="132"/>
        <v>1154156.4341666666</v>
      </c>
      <c r="DS376" s="143">
        <f t="shared" si="132"/>
        <v>1154156.4341666666</v>
      </c>
      <c r="DT376" s="143">
        <f t="shared" si="132"/>
        <v>1154156.4341666666</v>
      </c>
      <c r="DU376" s="144">
        <f t="shared" si="132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  <c r="ET376" s="411">
        <v>3322124.294666667</v>
      </c>
      <c r="EU376" s="411">
        <v>3322124.294666667</v>
      </c>
      <c r="EV376" s="411">
        <v>3322124.294666667</v>
      </c>
      <c r="EW376" s="411">
        <v>3322124.294666667</v>
      </c>
      <c r="EX376" s="411">
        <v>3322124.294666667</v>
      </c>
      <c r="EY376" s="411">
        <v>3322124.294666667</v>
      </c>
      <c r="EZ376" s="411">
        <v>4983186.4420000007</v>
      </c>
      <c r="FA376" s="411">
        <v>4983186.4420000007</v>
      </c>
      <c r="FB376" s="411">
        <v>4983186.4420000007</v>
      </c>
      <c r="FC376" s="411">
        <v>4983186.4420000007</v>
      </c>
      <c r="FD376" s="411">
        <v>4983186.4420000007</v>
      </c>
      <c r="FE376" s="411">
        <v>4983186.4420000007</v>
      </c>
      <c r="FF376" s="411">
        <f>SUM(ET376:FE376)</f>
        <v>49831864.420000009</v>
      </c>
    </row>
    <row r="377" spans="1:162" ht="30">
      <c r="D377" s="74" t="str">
        <f t="shared" si="113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62">
      <c r="D378" s="74" t="str">
        <f t="shared" si="113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62">
      <c r="D379" s="74" t="str">
        <f t="shared" si="113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62">
      <c r="D380" s="74" t="str">
        <f t="shared" si="113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62">
      <c r="D381" s="74" t="str">
        <f t="shared" si="113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62">
      <c r="D382" s="74" t="str">
        <f t="shared" si="113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62">
      <c r="D383" s="74" t="str">
        <f t="shared" si="113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62" ht="30">
      <c r="D384" s="74" t="str">
        <f t="shared" si="113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62">
      <c r="D385" s="74" t="str">
        <f t="shared" si="113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62" s="9" customFormat="1">
      <c r="A386" s="140" t="s">
        <v>96</v>
      </c>
      <c r="B386" s="140">
        <v>45</v>
      </c>
      <c r="C386" s="140"/>
      <c r="D386" s="140" t="str">
        <f t="shared" si="113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3">+CM387</f>
        <v>143333.33333333334</v>
      </c>
      <c r="CN386" s="143">
        <f t="shared" si="133"/>
        <v>143333.33333333334</v>
      </c>
      <c r="CO386" s="143">
        <f t="shared" si="133"/>
        <v>143333.33333333334</v>
      </c>
      <c r="CP386" s="143">
        <f t="shared" si="133"/>
        <v>143333.33333333334</v>
      </c>
      <c r="CQ386" s="143">
        <f t="shared" si="133"/>
        <v>143333.33333333334</v>
      </c>
      <c r="CR386" s="143">
        <f t="shared" si="133"/>
        <v>143333.33333333334</v>
      </c>
      <c r="CS386" s="143">
        <f t="shared" si="133"/>
        <v>143333.33333333334</v>
      </c>
      <c r="CT386" s="143">
        <f t="shared" si="133"/>
        <v>143333.33333333334</v>
      </c>
      <c r="CU386" s="143">
        <f t="shared" si="133"/>
        <v>143333.33333333334</v>
      </c>
      <c r="CV386" s="143">
        <f t="shared" si="133"/>
        <v>143333.33333333334</v>
      </c>
      <c r="CW386" s="144">
        <f t="shared" si="133"/>
        <v>143333.33333333334</v>
      </c>
      <c r="CX386" s="315">
        <f t="shared" si="133"/>
        <v>178333.33333333334</v>
      </c>
      <c r="CY386" s="318">
        <f t="shared" si="133"/>
        <v>178333.33333333334</v>
      </c>
      <c r="CZ386" s="318">
        <f t="shared" si="133"/>
        <v>178333.33333333334</v>
      </c>
      <c r="DA386" s="318">
        <f t="shared" si="133"/>
        <v>178333.33333333334</v>
      </c>
      <c r="DB386" s="318">
        <f t="shared" si="133"/>
        <v>178333.33333333334</v>
      </c>
      <c r="DC386" s="318">
        <f t="shared" si="133"/>
        <v>178333.33333333334</v>
      </c>
      <c r="DD386" s="318">
        <f t="shared" si="133"/>
        <v>178333.33333333334</v>
      </c>
      <c r="DE386" s="318">
        <f t="shared" si="133"/>
        <v>178333.33333333334</v>
      </c>
      <c r="DF386" s="318">
        <f t="shared" si="133"/>
        <v>178333.33333333334</v>
      </c>
      <c r="DG386" s="318">
        <f t="shared" si="133"/>
        <v>178333.33333333334</v>
      </c>
      <c r="DH386" s="318">
        <f t="shared" si="133"/>
        <v>178333.33333333334</v>
      </c>
      <c r="DI386" s="316">
        <f t="shared" si="133"/>
        <v>178333.33333333334</v>
      </c>
      <c r="DJ386" s="142">
        <f>+DJ387</f>
        <v>187500</v>
      </c>
      <c r="DK386" s="143">
        <f t="shared" ref="DK386:DU386" si="134">+DK387</f>
        <v>187500</v>
      </c>
      <c r="DL386" s="143">
        <f t="shared" si="134"/>
        <v>187500</v>
      </c>
      <c r="DM386" s="143">
        <f t="shared" si="134"/>
        <v>187500</v>
      </c>
      <c r="DN386" s="143">
        <f t="shared" si="134"/>
        <v>187500</v>
      </c>
      <c r="DO386" s="143">
        <f t="shared" si="134"/>
        <v>187500</v>
      </c>
      <c r="DP386" s="143">
        <f t="shared" si="134"/>
        <v>187500</v>
      </c>
      <c r="DQ386" s="143">
        <f t="shared" si="134"/>
        <v>187500</v>
      </c>
      <c r="DR386" s="143">
        <f t="shared" si="134"/>
        <v>187500</v>
      </c>
      <c r="DS386" s="143">
        <f t="shared" si="134"/>
        <v>187500</v>
      </c>
      <c r="DT386" s="143">
        <f t="shared" si="134"/>
        <v>187500</v>
      </c>
      <c r="DU386" s="144">
        <f t="shared" si="134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  <c r="ET386" s="411">
        <v>239583.41666666666</v>
      </c>
      <c r="EU386" s="411">
        <v>239583.41666666666</v>
      </c>
      <c r="EV386" s="411">
        <v>239583.41666666666</v>
      </c>
      <c r="EW386" s="411">
        <v>239583.41666666666</v>
      </c>
      <c r="EX386" s="411">
        <v>239583.41666666666</v>
      </c>
      <c r="EY386" s="411">
        <v>239583.41666666666</v>
      </c>
      <c r="EZ386" s="411">
        <v>239583.41666666666</v>
      </c>
      <c r="FA386" s="411">
        <v>239583.41666666666</v>
      </c>
      <c r="FB386" s="411">
        <v>239583.41666666666</v>
      </c>
      <c r="FC386" s="411">
        <v>239583.41666666666</v>
      </c>
      <c r="FD386" s="411">
        <v>239583.41666666666</v>
      </c>
      <c r="FE386" s="411">
        <v>239583.41666666666</v>
      </c>
      <c r="FF386" s="411">
        <f>SUM(ET386:FE386)</f>
        <v>2875000.9999999995</v>
      </c>
    </row>
    <row r="387" spans="1:162">
      <c r="C387" s="74">
        <v>451</v>
      </c>
      <c r="D387" s="74" t="str">
        <f t="shared" si="113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5">++SUM(CM388:CM392)</f>
        <v>143333.33333333334</v>
      </c>
      <c r="CN387" s="105">
        <f t="shared" si="135"/>
        <v>143333.33333333334</v>
      </c>
      <c r="CO387" s="105">
        <f t="shared" si="135"/>
        <v>143333.33333333334</v>
      </c>
      <c r="CP387" s="105">
        <f t="shared" si="135"/>
        <v>143333.33333333334</v>
      </c>
      <c r="CQ387" s="105">
        <f t="shared" si="135"/>
        <v>143333.33333333334</v>
      </c>
      <c r="CR387" s="105">
        <f t="shared" si="135"/>
        <v>143333.33333333334</v>
      </c>
      <c r="CS387" s="105">
        <f t="shared" si="135"/>
        <v>143333.33333333334</v>
      </c>
      <c r="CT387" s="105">
        <f t="shared" si="135"/>
        <v>143333.33333333334</v>
      </c>
      <c r="CU387" s="105">
        <f t="shared" si="135"/>
        <v>143333.33333333334</v>
      </c>
      <c r="CV387" s="105">
        <f t="shared" si="135"/>
        <v>143333.33333333334</v>
      </c>
      <c r="CW387" s="106">
        <f t="shared" si="135"/>
        <v>143333.33333333334</v>
      </c>
      <c r="CX387" s="314">
        <f t="shared" si="135"/>
        <v>178333.33333333334</v>
      </c>
      <c r="CY387" s="317">
        <f t="shared" si="135"/>
        <v>178333.33333333334</v>
      </c>
      <c r="CZ387" s="317">
        <f t="shared" si="135"/>
        <v>178333.33333333334</v>
      </c>
      <c r="DA387" s="317">
        <f t="shared" si="135"/>
        <v>178333.33333333334</v>
      </c>
      <c r="DB387" s="317">
        <f t="shared" si="135"/>
        <v>178333.33333333334</v>
      </c>
      <c r="DC387" s="317">
        <f t="shared" si="135"/>
        <v>178333.33333333334</v>
      </c>
      <c r="DD387" s="317">
        <f t="shared" si="135"/>
        <v>178333.33333333334</v>
      </c>
      <c r="DE387" s="317">
        <f t="shared" si="135"/>
        <v>178333.33333333334</v>
      </c>
      <c r="DF387" s="317">
        <f t="shared" si="135"/>
        <v>178333.33333333334</v>
      </c>
      <c r="DG387" s="317">
        <f t="shared" si="135"/>
        <v>178333.33333333334</v>
      </c>
      <c r="DH387" s="317">
        <f t="shared" si="135"/>
        <v>178333.33333333334</v>
      </c>
      <c r="DI387" s="313">
        <f t="shared" si="135"/>
        <v>178333.33333333334</v>
      </c>
      <c r="DJ387" s="104">
        <f>+SUM(DJ388:DJ392)</f>
        <v>187500</v>
      </c>
      <c r="DK387" s="105">
        <f t="shared" ref="DK387:DU387" si="136">+SUM(DK388:DK392)</f>
        <v>187500</v>
      </c>
      <c r="DL387" s="105">
        <f t="shared" si="136"/>
        <v>187500</v>
      </c>
      <c r="DM387" s="105">
        <f t="shared" si="136"/>
        <v>187500</v>
      </c>
      <c r="DN387" s="105">
        <f t="shared" si="136"/>
        <v>187500</v>
      </c>
      <c r="DO387" s="105">
        <f t="shared" si="136"/>
        <v>187500</v>
      </c>
      <c r="DP387" s="105">
        <f t="shared" si="136"/>
        <v>187500</v>
      </c>
      <c r="DQ387" s="105">
        <f t="shared" si="136"/>
        <v>187500</v>
      </c>
      <c r="DR387" s="105">
        <f t="shared" si="136"/>
        <v>187500</v>
      </c>
      <c r="DS387" s="105">
        <f t="shared" si="136"/>
        <v>187500</v>
      </c>
      <c r="DT387" s="105">
        <f t="shared" si="136"/>
        <v>187500</v>
      </c>
      <c r="DU387" s="106">
        <f t="shared" si="136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62" ht="30">
      <c r="D388" s="74" t="str">
        <f t="shared" si="113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62" ht="30">
      <c r="D389" s="74" t="str">
        <f t="shared" si="113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62">
      <c r="D390" s="74" t="str">
        <f t="shared" si="113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62" ht="45">
      <c r="D391" s="74" t="str">
        <f t="shared" si="113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62">
      <c r="D392" s="74" t="str">
        <f t="shared" si="113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62" s="9" customFormat="1">
      <c r="A393" s="140" t="s">
        <v>96</v>
      </c>
      <c r="B393" s="140">
        <v>46</v>
      </c>
      <c r="C393" s="140"/>
      <c r="D393" s="140" t="str">
        <f t="shared" si="113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7">+CL394+CL397+CL400</f>
        <v>9889761</v>
      </c>
      <c r="CM393" s="143">
        <f t="shared" si="137"/>
        <v>9889761</v>
      </c>
      <c r="CN393" s="143">
        <f t="shared" si="137"/>
        <v>9889761</v>
      </c>
      <c r="CO393" s="143">
        <f t="shared" si="137"/>
        <v>9889761</v>
      </c>
      <c r="CP393" s="143">
        <f t="shared" si="137"/>
        <v>9889761</v>
      </c>
      <c r="CQ393" s="143">
        <f t="shared" si="137"/>
        <v>9889761</v>
      </c>
      <c r="CR393" s="143">
        <f t="shared" si="137"/>
        <v>9889761</v>
      </c>
      <c r="CS393" s="143">
        <f t="shared" si="137"/>
        <v>9889761</v>
      </c>
      <c r="CT393" s="143">
        <f t="shared" si="137"/>
        <v>9889761</v>
      </c>
      <c r="CU393" s="143">
        <f t="shared" si="137"/>
        <v>9889761</v>
      </c>
      <c r="CV393" s="143">
        <f t="shared" si="137"/>
        <v>9889761</v>
      </c>
      <c r="CW393" s="144">
        <f t="shared" si="137"/>
        <v>9889761</v>
      </c>
      <c r="CX393" s="315">
        <f t="shared" si="137"/>
        <v>14285575.4575</v>
      </c>
      <c r="CY393" s="318">
        <f t="shared" ref="CY393:DI393" si="138">+CY394+CY397+CY400</f>
        <v>14285575.4575</v>
      </c>
      <c r="CZ393" s="318">
        <f t="shared" si="138"/>
        <v>14285575.4575</v>
      </c>
      <c r="DA393" s="318">
        <f t="shared" si="138"/>
        <v>14285575.4575</v>
      </c>
      <c r="DB393" s="318">
        <f t="shared" si="138"/>
        <v>14285575.4575</v>
      </c>
      <c r="DC393" s="318">
        <f t="shared" si="138"/>
        <v>14285575.4575</v>
      </c>
      <c r="DD393" s="318">
        <f t="shared" si="138"/>
        <v>14285575.4575</v>
      </c>
      <c r="DE393" s="318">
        <f t="shared" si="138"/>
        <v>14285575.4575</v>
      </c>
      <c r="DF393" s="318">
        <f t="shared" si="138"/>
        <v>14285575.4575</v>
      </c>
      <c r="DG393" s="318">
        <f t="shared" si="138"/>
        <v>14285575.4575</v>
      </c>
      <c r="DH393" s="318">
        <f t="shared" si="138"/>
        <v>14285575.4575</v>
      </c>
      <c r="DI393" s="316">
        <f t="shared" si="138"/>
        <v>14285575.4575</v>
      </c>
      <c r="DJ393" s="142">
        <f>+DJ394+DJ397+DJ400</f>
        <v>33191007.030833334</v>
      </c>
      <c r="DK393" s="143">
        <f t="shared" ref="DK393:DU393" si="139">+DK394+DK397+DK400</f>
        <v>33191007.030833334</v>
      </c>
      <c r="DL393" s="143">
        <f t="shared" si="139"/>
        <v>33191007.030833334</v>
      </c>
      <c r="DM393" s="143">
        <f t="shared" si="139"/>
        <v>33191007.030833334</v>
      </c>
      <c r="DN393" s="143">
        <f t="shared" si="139"/>
        <v>33191007.030833334</v>
      </c>
      <c r="DO393" s="143">
        <f t="shared" si="139"/>
        <v>33191007.030833334</v>
      </c>
      <c r="DP393" s="143">
        <f t="shared" si="139"/>
        <v>33191007.030833334</v>
      </c>
      <c r="DQ393" s="143">
        <f t="shared" si="139"/>
        <v>33191007.030833334</v>
      </c>
      <c r="DR393" s="143">
        <f t="shared" si="139"/>
        <v>33191007.030833334</v>
      </c>
      <c r="DS393" s="143">
        <f t="shared" si="139"/>
        <v>33191007.030833334</v>
      </c>
      <c r="DT393" s="143">
        <f t="shared" si="139"/>
        <v>33191007.030833334</v>
      </c>
      <c r="DU393" s="143">
        <f t="shared" si="139"/>
        <v>33191007.030833334</v>
      </c>
      <c r="DV393" s="397">
        <f>DV394+DV397+DV400</f>
        <v>32768615.2925</v>
      </c>
      <c r="DW393" s="397">
        <f t="shared" ref="DW393:ES393" si="140">DW394+DW397+DW400</f>
        <v>32768615.2925</v>
      </c>
      <c r="DX393" s="397">
        <f t="shared" si="140"/>
        <v>32768615.2925</v>
      </c>
      <c r="DY393" s="397">
        <f t="shared" si="140"/>
        <v>32768615.2925</v>
      </c>
      <c r="DZ393" s="397">
        <f t="shared" si="140"/>
        <v>32768615.2925</v>
      </c>
      <c r="EA393" s="397">
        <f t="shared" si="140"/>
        <v>32768615.2925</v>
      </c>
      <c r="EB393" s="397">
        <f t="shared" si="140"/>
        <v>32768615.2925</v>
      </c>
      <c r="EC393" s="397">
        <f t="shared" si="140"/>
        <v>32768615.2925</v>
      </c>
      <c r="ED393" s="397">
        <f t="shared" si="140"/>
        <v>32768615.2925</v>
      </c>
      <c r="EE393" s="397">
        <f t="shared" si="140"/>
        <v>32768615.2925</v>
      </c>
      <c r="EF393" s="397">
        <f t="shared" si="140"/>
        <v>32768615.2925</v>
      </c>
      <c r="EG393" s="397">
        <f t="shared" si="140"/>
        <v>32768615.2925</v>
      </c>
      <c r="EH393" s="397">
        <f t="shared" si="140"/>
        <v>4617467.5633333325</v>
      </c>
      <c r="EI393" s="397">
        <f t="shared" si="140"/>
        <v>5248180.4533333331</v>
      </c>
      <c r="EJ393" s="397">
        <f t="shared" si="140"/>
        <v>18465645.143333334</v>
      </c>
      <c r="EK393" s="397">
        <f t="shared" si="140"/>
        <v>67460865.603333324</v>
      </c>
      <c r="EL393" s="397">
        <f t="shared" si="140"/>
        <v>10247541.783333333</v>
      </c>
      <c r="EM393" s="397">
        <f t="shared" si="140"/>
        <v>16046343.563333331</v>
      </c>
      <c r="EN393" s="397">
        <f t="shared" si="140"/>
        <v>23103608.363333337</v>
      </c>
      <c r="EO393" s="397">
        <f t="shared" si="140"/>
        <v>16877006.883333333</v>
      </c>
      <c r="EP393" s="397">
        <f t="shared" si="140"/>
        <v>17318908.093333334</v>
      </c>
      <c r="EQ393" s="397">
        <f t="shared" si="140"/>
        <v>9686739.4033333324</v>
      </c>
      <c r="ER393" s="397">
        <f t="shared" si="140"/>
        <v>11714826.133333333</v>
      </c>
      <c r="ES393" s="397">
        <f t="shared" si="140"/>
        <v>19628370.163333334</v>
      </c>
    </row>
    <row r="394" spans="1:162" s="9" customFormat="1">
      <c r="A394" s="140"/>
      <c r="B394" s="140"/>
      <c r="C394" s="140">
        <v>461</v>
      </c>
      <c r="D394" s="140" t="str">
        <f t="shared" si="113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41">+SUM(CL395:CL396)</f>
        <v>7208333.333333333</v>
      </c>
      <c r="CM394" s="143">
        <f t="shared" si="141"/>
        <v>7208333.333333333</v>
      </c>
      <c r="CN394" s="143">
        <f t="shared" si="141"/>
        <v>7208333.333333333</v>
      </c>
      <c r="CO394" s="143">
        <f t="shared" si="141"/>
        <v>7208333.333333333</v>
      </c>
      <c r="CP394" s="143">
        <f t="shared" si="141"/>
        <v>7208333.333333333</v>
      </c>
      <c r="CQ394" s="143">
        <f t="shared" si="141"/>
        <v>7208333.333333333</v>
      </c>
      <c r="CR394" s="143">
        <f t="shared" si="141"/>
        <v>7208333.333333333</v>
      </c>
      <c r="CS394" s="143">
        <f t="shared" si="141"/>
        <v>7208333.333333333</v>
      </c>
      <c r="CT394" s="143">
        <f t="shared" si="141"/>
        <v>7208333.333333333</v>
      </c>
      <c r="CU394" s="143">
        <f t="shared" si="141"/>
        <v>7208333.333333333</v>
      </c>
      <c r="CV394" s="143">
        <f t="shared" si="141"/>
        <v>7208333.333333333</v>
      </c>
      <c r="CW394" s="144">
        <f t="shared" si="141"/>
        <v>7208333.333333333</v>
      </c>
      <c r="CX394" s="315">
        <f t="shared" si="141"/>
        <v>11507395.460000001</v>
      </c>
      <c r="CY394" s="318">
        <f t="shared" ref="CY394:DI394" si="142">+SUM(CY395:CY396)</f>
        <v>11507395.460000001</v>
      </c>
      <c r="CZ394" s="318">
        <f t="shared" si="142"/>
        <v>11507395.460000001</v>
      </c>
      <c r="DA394" s="318">
        <f t="shared" si="142"/>
        <v>11507395.460000001</v>
      </c>
      <c r="DB394" s="318">
        <f t="shared" si="142"/>
        <v>11507395.460000001</v>
      </c>
      <c r="DC394" s="318">
        <f t="shared" si="142"/>
        <v>11507395.460000001</v>
      </c>
      <c r="DD394" s="318">
        <f t="shared" si="142"/>
        <v>11507395.460000001</v>
      </c>
      <c r="DE394" s="318">
        <f t="shared" si="142"/>
        <v>11507395.460000001</v>
      </c>
      <c r="DF394" s="318">
        <f t="shared" si="142"/>
        <v>11507395.460000001</v>
      </c>
      <c r="DG394" s="318">
        <f t="shared" si="142"/>
        <v>11507395.460000001</v>
      </c>
      <c r="DH394" s="318">
        <f t="shared" si="142"/>
        <v>11507395.460000001</v>
      </c>
      <c r="DI394" s="316">
        <f t="shared" si="142"/>
        <v>11507395.460000001</v>
      </c>
      <c r="DJ394" s="142">
        <f>+SUM(DJ395:DJ396)</f>
        <v>30373417.030833334</v>
      </c>
      <c r="DK394" s="143">
        <f t="shared" ref="DK394:ES394" si="143">+SUM(DK395:DK396)</f>
        <v>30373417.030833334</v>
      </c>
      <c r="DL394" s="143">
        <f t="shared" si="143"/>
        <v>30373417.030833334</v>
      </c>
      <c r="DM394" s="143">
        <f t="shared" si="143"/>
        <v>30373417.030833334</v>
      </c>
      <c r="DN394" s="143">
        <f t="shared" si="143"/>
        <v>30373417.030833334</v>
      </c>
      <c r="DO394" s="143">
        <f t="shared" si="143"/>
        <v>30373417.030833334</v>
      </c>
      <c r="DP394" s="143">
        <f t="shared" si="143"/>
        <v>30373417.030833334</v>
      </c>
      <c r="DQ394" s="143">
        <f t="shared" si="143"/>
        <v>30373417.030833334</v>
      </c>
      <c r="DR394" s="143">
        <f t="shared" si="143"/>
        <v>30373417.030833334</v>
      </c>
      <c r="DS394" s="143">
        <f t="shared" si="143"/>
        <v>30373417.030833334</v>
      </c>
      <c r="DT394" s="143">
        <f t="shared" si="143"/>
        <v>30373417.030833334</v>
      </c>
      <c r="DU394" s="143">
        <f t="shared" si="143"/>
        <v>30373417.030833334</v>
      </c>
      <c r="DV394" s="143">
        <f t="shared" si="143"/>
        <v>29487385.678333335</v>
      </c>
      <c r="DW394" s="143">
        <f t="shared" si="143"/>
        <v>29487385.678333335</v>
      </c>
      <c r="DX394" s="143">
        <f t="shared" si="143"/>
        <v>29487385.678333335</v>
      </c>
      <c r="DY394" s="143">
        <f t="shared" si="143"/>
        <v>29487385.678333335</v>
      </c>
      <c r="DZ394" s="143">
        <f t="shared" si="143"/>
        <v>29487385.678333335</v>
      </c>
      <c r="EA394" s="143">
        <f t="shared" si="143"/>
        <v>29487385.678333335</v>
      </c>
      <c r="EB394" s="143">
        <f t="shared" si="143"/>
        <v>29487385.678333335</v>
      </c>
      <c r="EC394" s="143">
        <f t="shared" si="143"/>
        <v>29487385.678333335</v>
      </c>
      <c r="ED394" s="143">
        <f t="shared" si="143"/>
        <v>29487385.678333335</v>
      </c>
      <c r="EE394" s="143">
        <f>+SUM(EE395:EE396)</f>
        <v>29487385.678333335</v>
      </c>
      <c r="EF394" s="143">
        <f t="shared" si="143"/>
        <v>29487385.678333335</v>
      </c>
      <c r="EG394" s="143">
        <f t="shared" si="143"/>
        <v>29487385.678333335</v>
      </c>
      <c r="EH394" s="143">
        <f t="shared" si="143"/>
        <v>1807759.33</v>
      </c>
      <c r="EI394" s="143">
        <f t="shared" si="143"/>
        <v>2438472.2200000002</v>
      </c>
      <c r="EJ394" s="143">
        <f t="shared" si="143"/>
        <v>15655936.91</v>
      </c>
      <c r="EK394" s="143">
        <f t="shared" si="143"/>
        <v>64651157.369999997</v>
      </c>
      <c r="EL394" s="143">
        <f t="shared" si="143"/>
        <v>7437833.5500000007</v>
      </c>
      <c r="EM394" s="143">
        <f t="shared" si="143"/>
        <v>13236635.329999998</v>
      </c>
      <c r="EN394" s="143">
        <f t="shared" si="143"/>
        <v>20293900.130000003</v>
      </c>
      <c r="EO394" s="143">
        <f t="shared" si="143"/>
        <v>14067298.649999999</v>
      </c>
      <c r="EP394" s="143">
        <f t="shared" si="143"/>
        <v>14509199.859999999</v>
      </c>
      <c r="EQ394" s="143">
        <f t="shared" si="143"/>
        <v>6877031.1699999999</v>
      </c>
      <c r="ER394" s="143">
        <f t="shared" si="143"/>
        <v>8905117.9000000004</v>
      </c>
      <c r="ES394" s="143">
        <f t="shared" si="143"/>
        <v>16818661.93</v>
      </c>
    </row>
    <row r="395" spans="1:162" ht="30">
      <c r="D395" s="74" t="str">
        <f t="shared" si="113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415">
        <v>1983333.3333333333</v>
      </c>
      <c r="CS395" s="415">
        <v>1983333.3333333333</v>
      </c>
      <c r="CT395" s="415">
        <v>1983333.3333333333</v>
      </c>
      <c r="CU395" s="415">
        <v>1983333.3333333333</v>
      </c>
      <c r="CV395" s="415">
        <v>1983333.3333333333</v>
      </c>
      <c r="CW395" s="416">
        <v>1983333.3333333333</v>
      </c>
      <c r="CX395" s="417">
        <v>2500695.4391666665</v>
      </c>
      <c r="CY395" s="418">
        <v>2500695.4391666665</v>
      </c>
      <c r="CZ395" s="418">
        <v>2500695.4391666665</v>
      </c>
      <c r="DA395" s="418">
        <v>2500695.4391666665</v>
      </c>
      <c r="DB395" s="418">
        <v>2500695.4391666665</v>
      </c>
      <c r="DC395" s="418">
        <v>2500695.4391666665</v>
      </c>
      <c r="DD395" s="418">
        <v>2500695.4391666665</v>
      </c>
      <c r="DE395" s="418">
        <v>2500695.4391666665</v>
      </c>
      <c r="DF395" s="418">
        <v>2500695.4391666665</v>
      </c>
      <c r="DG395" s="418">
        <v>2500695.4391666665</v>
      </c>
      <c r="DH395" s="418">
        <v>2500695.4391666665</v>
      </c>
      <c r="DI395" s="419">
        <v>2500695.4391666665</v>
      </c>
      <c r="DJ395" s="420">
        <v>3892510.16</v>
      </c>
      <c r="DK395" s="415">
        <v>3892510.16</v>
      </c>
      <c r="DL395" s="415">
        <v>3892510.16</v>
      </c>
      <c r="DM395" s="415">
        <v>3892510.16</v>
      </c>
      <c r="DN395" s="415">
        <v>3892510.16</v>
      </c>
      <c r="DO395" s="415">
        <v>3892510.16</v>
      </c>
      <c r="DP395" s="415">
        <v>3892510.16</v>
      </c>
      <c r="DQ395" s="415">
        <v>3892510.16</v>
      </c>
      <c r="DR395" s="415">
        <v>3892510.16</v>
      </c>
      <c r="DS395" s="415">
        <v>3892510.16</v>
      </c>
      <c r="DT395" s="415">
        <v>3892510.16</v>
      </c>
      <c r="DU395" s="416">
        <v>3892510.16</v>
      </c>
      <c r="DV395" s="421">
        <v>3722931.8866666667</v>
      </c>
      <c r="DW395" s="421">
        <v>3722931.8866666667</v>
      </c>
      <c r="DX395" s="421">
        <v>3722931.8866666667</v>
      </c>
      <c r="DY395" s="421">
        <v>3722931.8866666667</v>
      </c>
      <c r="DZ395" s="421">
        <v>3722931.8866666667</v>
      </c>
      <c r="EA395" s="421">
        <v>3722931.8866666667</v>
      </c>
      <c r="EB395" s="421">
        <v>3722931.8866666667</v>
      </c>
      <c r="EC395" s="421">
        <v>3722931.8866666667</v>
      </c>
      <c r="ED395" s="421">
        <v>3722931.8866666667</v>
      </c>
      <c r="EE395" s="421">
        <v>3722931.8866666667</v>
      </c>
      <c r="EF395" s="421">
        <v>3722931.8866666667</v>
      </c>
      <c r="EG395" s="421">
        <v>3722931.8866666667</v>
      </c>
      <c r="EH395" s="421">
        <v>174340.51</v>
      </c>
      <c r="EI395" s="421">
        <v>177326.85</v>
      </c>
      <c r="EJ395" s="421">
        <v>7687779.1100000003</v>
      </c>
      <c r="EK395" s="421">
        <v>191127.48</v>
      </c>
      <c r="EL395" s="421">
        <v>949797.77</v>
      </c>
      <c r="EM395" s="421">
        <v>2019268.13</v>
      </c>
      <c r="EN395" s="421">
        <v>10660481.32</v>
      </c>
      <c r="EO395" s="421">
        <v>11526152.189999999</v>
      </c>
      <c r="EP395" s="421">
        <v>10016017.119999999</v>
      </c>
      <c r="EQ395" s="421">
        <v>1834828.67</v>
      </c>
      <c r="ER395" s="421">
        <v>2345417.37</v>
      </c>
      <c r="ES395" s="421">
        <v>4329305.63</v>
      </c>
      <c r="ET395" s="421">
        <v>116701.86</v>
      </c>
      <c r="EU395" s="422">
        <v>867332.36</v>
      </c>
      <c r="EV395" s="422">
        <v>7801367.0199999996</v>
      </c>
      <c r="EW395" s="422">
        <v>4481623.79</v>
      </c>
      <c r="EX395" s="422">
        <v>2831467.37</v>
      </c>
      <c r="EY395" s="422">
        <v>7170000.0800000001</v>
      </c>
      <c r="EZ395" s="422">
        <v>82322.3</v>
      </c>
      <c r="FA395" s="422">
        <v>10832753.109999999</v>
      </c>
      <c r="FB395" s="422">
        <v>1958366.01</v>
      </c>
      <c r="FC395" s="422">
        <v>1510132.11</v>
      </c>
      <c r="FD395" s="422">
        <v>834059.15</v>
      </c>
      <c r="FE395" s="422">
        <v>12202154.65</v>
      </c>
    </row>
    <row r="396" spans="1:162" ht="30">
      <c r="D396" s="74" t="str">
        <f t="shared" si="113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421">
        <v>2071825.5645770216</v>
      </c>
      <c r="EU396" s="422">
        <v>2862393.2253735214</v>
      </c>
      <c r="EV396" s="422">
        <v>12467636.918240691</v>
      </c>
      <c r="EW396" s="422">
        <v>17326274.372907523</v>
      </c>
      <c r="EX396" s="422">
        <v>15150457.606090657</v>
      </c>
      <c r="EY396" s="422">
        <v>8947929.7645770218</v>
      </c>
      <c r="EZ396" s="422">
        <v>2071825.5545770216</v>
      </c>
      <c r="FA396" s="422">
        <v>2989936.9753735219</v>
      </c>
      <c r="FB396" s="422">
        <v>16625761.232895471</v>
      </c>
      <c r="FC396" s="422">
        <v>4165314.0029075216</v>
      </c>
      <c r="FD396" s="422">
        <v>6972714.957903021</v>
      </c>
      <c r="FE396" s="422">
        <v>8947929.8245770223</v>
      </c>
    </row>
    <row r="397" spans="1:162" s="9" customFormat="1">
      <c r="A397" s="140"/>
      <c r="B397" s="140"/>
      <c r="C397" s="140">
        <v>462</v>
      </c>
      <c r="D397" s="140" t="str">
        <f t="shared" si="113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4">+SUM(CL398:CL399)</f>
        <v>0</v>
      </c>
      <c r="CM397" s="143">
        <f t="shared" si="144"/>
        <v>0</v>
      </c>
      <c r="CN397" s="143">
        <f t="shared" si="144"/>
        <v>0</v>
      </c>
      <c r="CO397" s="143">
        <f t="shared" si="144"/>
        <v>0</v>
      </c>
      <c r="CP397" s="143">
        <f t="shared" si="144"/>
        <v>0</v>
      </c>
      <c r="CQ397" s="143">
        <f t="shared" si="144"/>
        <v>0</v>
      </c>
      <c r="CR397" s="143">
        <f t="shared" si="144"/>
        <v>0</v>
      </c>
      <c r="CS397" s="143">
        <f t="shared" si="144"/>
        <v>0</v>
      </c>
      <c r="CT397" s="143">
        <f t="shared" si="144"/>
        <v>0</v>
      </c>
      <c r="CU397" s="143">
        <f t="shared" si="144"/>
        <v>0</v>
      </c>
      <c r="CV397" s="143">
        <f t="shared" si="144"/>
        <v>0</v>
      </c>
      <c r="CW397" s="144">
        <f t="shared" si="144"/>
        <v>0</v>
      </c>
      <c r="CX397" s="315">
        <f t="shared" si="144"/>
        <v>0</v>
      </c>
      <c r="CY397" s="318">
        <f t="shared" ref="CY397:DI397" si="145">+SUM(CY398:CY399)</f>
        <v>0</v>
      </c>
      <c r="CZ397" s="318">
        <f t="shared" si="145"/>
        <v>0</v>
      </c>
      <c r="DA397" s="318">
        <f t="shared" si="145"/>
        <v>0</v>
      </c>
      <c r="DB397" s="318">
        <f t="shared" si="145"/>
        <v>0</v>
      </c>
      <c r="DC397" s="318">
        <f t="shared" si="145"/>
        <v>0</v>
      </c>
      <c r="DD397" s="318">
        <f t="shared" si="145"/>
        <v>0</v>
      </c>
      <c r="DE397" s="318">
        <f t="shared" si="145"/>
        <v>0</v>
      </c>
      <c r="DF397" s="318">
        <f t="shared" si="145"/>
        <v>0</v>
      </c>
      <c r="DG397" s="318">
        <f t="shared" si="145"/>
        <v>0</v>
      </c>
      <c r="DH397" s="318">
        <f t="shared" si="145"/>
        <v>0</v>
      </c>
      <c r="DI397" s="316">
        <f t="shared" si="145"/>
        <v>0</v>
      </c>
      <c r="DJ397" s="142">
        <f>+SUM(DJ398:DJ399)</f>
        <v>0</v>
      </c>
      <c r="DK397" s="143">
        <f t="shared" ref="DK397:DU397" si="146">+SUM(DK398:DK399)</f>
        <v>0</v>
      </c>
      <c r="DL397" s="143">
        <f t="shared" si="146"/>
        <v>0</v>
      </c>
      <c r="DM397" s="143">
        <f t="shared" si="146"/>
        <v>0</v>
      </c>
      <c r="DN397" s="143">
        <f t="shared" si="146"/>
        <v>0</v>
      </c>
      <c r="DO397" s="143">
        <f t="shared" si="146"/>
        <v>0</v>
      </c>
      <c r="DP397" s="143">
        <f t="shared" si="146"/>
        <v>0</v>
      </c>
      <c r="DQ397" s="143">
        <f t="shared" si="146"/>
        <v>0</v>
      </c>
      <c r="DR397" s="143">
        <f t="shared" si="146"/>
        <v>0</v>
      </c>
      <c r="DS397" s="143">
        <f t="shared" si="146"/>
        <v>0</v>
      </c>
      <c r="DT397" s="143">
        <f t="shared" si="146"/>
        <v>0</v>
      </c>
      <c r="DU397" s="144">
        <f t="shared" si="146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62">
      <c r="D398" s="74" t="str">
        <f t="shared" si="113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62">
      <c r="D399" s="74" t="str">
        <f t="shared" si="113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62" s="9" customFormat="1" ht="30">
      <c r="A400" s="140"/>
      <c r="B400" s="140"/>
      <c r="C400" s="140">
        <v>463</v>
      </c>
      <c r="D400" s="140" t="str">
        <f t="shared" si="113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411">
        <v>2681427.6666666665</v>
      </c>
      <c r="CS400" s="411">
        <v>2681427.6666666665</v>
      </c>
      <c r="CT400" s="411">
        <v>2681427.6666666665</v>
      </c>
      <c r="CU400" s="411">
        <v>2681427.6666666665</v>
      </c>
      <c r="CV400" s="411">
        <v>2681427.6666666665</v>
      </c>
      <c r="CW400" s="411">
        <v>2681427.6666666665</v>
      </c>
      <c r="CX400" s="411">
        <v>2778179.9974999996</v>
      </c>
      <c r="CY400" s="411">
        <v>2778179.9974999996</v>
      </c>
      <c r="CZ400" s="411">
        <v>2778179.9974999996</v>
      </c>
      <c r="DA400" s="411">
        <v>2778179.9974999996</v>
      </c>
      <c r="DB400" s="411">
        <v>2778179.9974999996</v>
      </c>
      <c r="DC400" s="411">
        <v>2778179.9974999996</v>
      </c>
      <c r="DD400" s="411">
        <v>2778179.9974999996</v>
      </c>
      <c r="DE400" s="411">
        <v>2778179.9974999996</v>
      </c>
      <c r="DF400" s="411">
        <v>2778179.9974999996</v>
      </c>
      <c r="DG400" s="411">
        <v>2778179.9974999996</v>
      </c>
      <c r="DH400" s="411">
        <v>2778179.9974999996</v>
      </c>
      <c r="DI400" s="411">
        <v>2778179.9974999996</v>
      </c>
      <c r="DJ400" s="411">
        <v>2817590</v>
      </c>
      <c r="DK400" s="411">
        <v>2817590</v>
      </c>
      <c r="DL400" s="411">
        <v>2817590</v>
      </c>
      <c r="DM400" s="411">
        <v>2817590</v>
      </c>
      <c r="DN400" s="411">
        <v>2817590</v>
      </c>
      <c r="DO400" s="411">
        <v>2817590</v>
      </c>
      <c r="DP400" s="411">
        <v>2817590</v>
      </c>
      <c r="DQ400" s="411">
        <v>2817590</v>
      </c>
      <c r="DR400" s="411">
        <v>2817590</v>
      </c>
      <c r="DS400" s="411">
        <v>2817590</v>
      </c>
      <c r="DT400" s="411">
        <v>2817590</v>
      </c>
      <c r="DU400" s="411">
        <v>2817590</v>
      </c>
      <c r="DV400" s="411">
        <v>3281229.6141666663</v>
      </c>
      <c r="DW400" s="411">
        <v>3281229.6141666663</v>
      </c>
      <c r="DX400" s="411">
        <v>3281229.6141666663</v>
      </c>
      <c r="DY400" s="411">
        <v>3281229.6141666663</v>
      </c>
      <c r="DZ400" s="411">
        <v>3281229.6141666663</v>
      </c>
      <c r="EA400" s="411">
        <v>3281229.6141666663</v>
      </c>
      <c r="EB400" s="411">
        <v>3281229.6141666663</v>
      </c>
      <c r="EC400" s="411">
        <v>3281229.6141666663</v>
      </c>
      <c r="ED400" s="411">
        <v>3281229.6141666663</v>
      </c>
      <c r="EE400" s="411">
        <v>3281229.6141666663</v>
      </c>
      <c r="EF400" s="411">
        <v>3281229.6141666663</v>
      </c>
      <c r="EG400" s="411">
        <v>3281229.6141666663</v>
      </c>
      <c r="EH400" s="411">
        <v>2809708.2333333329</v>
      </c>
      <c r="EI400" s="411">
        <v>2809708.2333333329</v>
      </c>
      <c r="EJ400" s="411">
        <v>2809708.2333333329</v>
      </c>
      <c r="EK400" s="411">
        <v>2809708.2333333329</v>
      </c>
      <c r="EL400" s="411">
        <v>2809708.2333333329</v>
      </c>
      <c r="EM400" s="411">
        <v>2809708.2333333329</v>
      </c>
      <c r="EN400" s="411">
        <v>2809708.2333333329</v>
      </c>
      <c r="EO400" s="411">
        <v>2809708.2333333329</v>
      </c>
      <c r="EP400" s="411">
        <v>2809708.2333333329</v>
      </c>
      <c r="EQ400" s="411">
        <v>2809708.2333333329</v>
      </c>
      <c r="ER400" s="411">
        <v>2809708.2333333329</v>
      </c>
      <c r="ES400" s="411">
        <v>2809708.2333333329</v>
      </c>
      <c r="ET400" s="411">
        <v>1807457.9166666667</v>
      </c>
      <c r="EU400" s="411">
        <v>1882457.9166666667</v>
      </c>
      <c r="EV400" s="411">
        <v>1937457.9166666667</v>
      </c>
      <c r="EW400" s="411">
        <v>1912457.9166666667</v>
      </c>
      <c r="EX400" s="411">
        <v>1967457.9166666667</v>
      </c>
      <c r="EY400" s="411">
        <v>1907457.9166666667</v>
      </c>
      <c r="EZ400" s="411">
        <v>3852457.9166666665</v>
      </c>
      <c r="FA400" s="411">
        <v>3337457.9166666665</v>
      </c>
      <c r="FB400" s="411">
        <v>2757457.9166666665</v>
      </c>
      <c r="FC400" s="411">
        <v>2852457.9166666665</v>
      </c>
      <c r="FD400" s="411">
        <v>2847457.9166666665</v>
      </c>
      <c r="FE400" s="411">
        <v>3402457.9166666665</v>
      </c>
      <c r="FF400" s="411">
        <f>SUM(ET400:FE400)</f>
        <v>30464495.000000004</v>
      </c>
    </row>
    <row r="401" spans="1:162" s="9" customFormat="1">
      <c r="A401" s="140" t="s">
        <v>96</v>
      </c>
      <c r="B401" s="140">
        <v>47</v>
      </c>
      <c r="C401" s="140"/>
      <c r="D401" s="140" t="str">
        <f t="shared" si="113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7">+SUM(CL402:CL404)</f>
        <v>613005.79833333334</v>
      </c>
      <c r="CM401" s="143">
        <f t="shared" si="147"/>
        <v>613005.79833333334</v>
      </c>
      <c r="CN401" s="143">
        <f t="shared" si="147"/>
        <v>613005.79833333334</v>
      </c>
      <c r="CO401" s="143">
        <f t="shared" si="147"/>
        <v>613005.79833333334</v>
      </c>
      <c r="CP401" s="143">
        <f t="shared" si="147"/>
        <v>613005.79833333334</v>
      </c>
      <c r="CQ401" s="143">
        <f t="shared" si="147"/>
        <v>613005.79833333334</v>
      </c>
      <c r="CR401" s="143">
        <f t="shared" si="147"/>
        <v>613005.79833333334</v>
      </c>
      <c r="CS401" s="143">
        <f t="shared" si="147"/>
        <v>613005.79833333334</v>
      </c>
      <c r="CT401" s="143">
        <f t="shared" si="147"/>
        <v>613005.79833333334</v>
      </c>
      <c r="CU401" s="143">
        <f t="shared" si="147"/>
        <v>613005.79833333334</v>
      </c>
      <c r="CV401" s="143">
        <f t="shared" si="147"/>
        <v>613005.79833333334</v>
      </c>
      <c r="CW401" s="144">
        <f t="shared" si="147"/>
        <v>613005.79833333334</v>
      </c>
      <c r="CX401" s="315">
        <f t="shared" si="147"/>
        <v>737887.48083333333</v>
      </c>
      <c r="CY401" s="318">
        <f t="shared" ref="CY401:DI401" si="148">+SUM(CY402:CY404)</f>
        <v>737887.48083333333</v>
      </c>
      <c r="CZ401" s="318">
        <f t="shared" si="148"/>
        <v>737887.48083333333</v>
      </c>
      <c r="DA401" s="318">
        <f t="shared" si="148"/>
        <v>737887.48083333333</v>
      </c>
      <c r="DB401" s="318">
        <f t="shared" si="148"/>
        <v>737887.48083333333</v>
      </c>
      <c r="DC401" s="318">
        <f t="shared" si="148"/>
        <v>737887.48083333333</v>
      </c>
      <c r="DD401" s="318">
        <f t="shared" si="148"/>
        <v>737887.48083333333</v>
      </c>
      <c r="DE401" s="318">
        <f t="shared" si="148"/>
        <v>737887.48083333333</v>
      </c>
      <c r="DF401" s="318">
        <f t="shared" si="148"/>
        <v>737887.48083333333</v>
      </c>
      <c r="DG401" s="318">
        <f t="shared" si="148"/>
        <v>737887.48083333333</v>
      </c>
      <c r="DH401" s="318">
        <f t="shared" si="148"/>
        <v>737887.48083333333</v>
      </c>
      <c r="DI401" s="316">
        <f t="shared" si="148"/>
        <v>737887.48083333333</v>
      </c>
      <c r="DJ401" s="142">
        <f>+SUM(DJ402:DJ404)</f>
        <v>1087930.2858333334</v>
      </c>
      <c r="DK401" s="143">
        <f t="shared" ref="DK401:DU401" si="149">+SUM(DK402:DK404)</f>
        <v>1087930.2858333334</v>
      </c>
      <c r="DL401" s="143">
        <f t="shared" si="149"/>
        <v>1087930.2858333334</v>
      </c>
      <c r="DM401" s="143">
        <f t="shared" si="149"/>
        <v>1087930.2858333334</v>
      </c>
      <c r="DN401" s="143">
        <f t="shared" si="149"/>
        <v>1087930.2858333334</v>
      </c>
      <c r="DO401" s="143">
        <f t="shared" si="149"/>
        <v>1087930.2858333334</v>
      </c>
      <c r="DP401" s="143">
        <f t="shared" si="149"/>
        <v>1087930.2858333334</v>
      </c>
      <c r="DQ401" s="143">
        <f t="shared" si="149"/>
        <v>1087930.2858333334</v>
      </c>
      <c r="DR401" s="143">
        <f t="shared" si="149"/>
        <v>1087930.2858333334</v>
      </c>
      <c r="DS401" s="143">
        <f t="shared" si="149"/>
        <v>1087930.2858333334</v>
      </c>
      <c r="DT401" s="143">
        <f t="shared" si="149"/>
        <v>1087930.2858333334</v>
      </c>
      <c r="DU401" s="144">
        <f t="shared" si="149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  <c r="ET401" s="411">
        <f>+ET402+ET403</f>
        <v>830846.24800000002</v>
      </c>
      <c r="EU401" s="411">
        <f t="shared" ref="EU401:FE401" si="150">+EU402+EU403</f>
        <v>830846.24800000002</v>
      </c>
      <c r="EV401" s="411">
        <f t="shared" si="150"/>
        <v>830846.24800000002</v>
      </c>
      <c r="EW401" s="411">
        <f t="shared" si="150"/>
        <v>949846.13199999998</v>
      </c>
      <c r="EX401" s="411">
        <f t="shared" si="150"/>
        <v>1306845.784</v>
      </c>
      <c r="EY401" s="411">
        <f t="shared" si="150"/>
        <v>830846.24800000002</v>
      </c>
      <c r="EZ401" s="411">
        <f t="shared" si="150"/>
        <v>1246269.3720000002</v>
      </c>
      <c r="FA401" s="411">
        <f t="shared" si="150"/>
        <v>1246269.3720000002</v>
      </c>
      <c r="FB401" s="411">
        <f t="shared" si="150"/>
        <v>1246269.3720000002</v>
      </c>
      <c r="FC401" s="411">
        <f t="shared" si="150"/>
        <v>1246269.3720000002</v>
      </c>
      <c r="FD401" s="411">
        <f t="shared" si="150"/>
        <v>1246269.3720000002</v>
      </c>
      <c r="FE401" s="411">
        <f t="shared" si="150"/>
        <v>1246269.3720000002</v>
      </c>
      <c r="FF401" s="411">
        <f>SUM(ET401:FE401)</f>
        <v>13057693.139999999</v>
      </c>
    </row>
    <row r="402" spans="1:162">
      <c r="A402" s="74" t="s">
        <v>96</v>
      </c>
      <c r="B402" s="74" t="s">
        <v>96</v>
      </c>
      <c r="C402" s="74">
        <v>471</v>
      </c>
      <c r="D402" s="74" t="str">
        <f t="shared" si="113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  <c r="ET402" s="411">
        <v>830846.24800000002</v>
      </c>
      <c r="EU402" s="411">
        <v>830846.24800000002</v>
      </c>
      <c r="EV402" s="411">
        <v>830846.24800000002</v>
      </c>
      <c r="EW402" s="411">
        <v>830846.24800000002</v>
      </c>
      <c r="EX402" s="411">
        <v>830846.24800000002</v>
      </c>
      <c r="EY402" s="411">
        <v>830846.24800000002</v>
      </c>
      <c r="EZ402" s="411">
        <v>1246269.3720000002</v>
      </c>
      <c r="FA402" s="411">
        <v>1246269.3720000002</v>
      </c>
      <c r="FB402" s="411">
        <v>1246269.3720000002</v>
      </c>
      <c r="FC402" s="411">
        <v>1246269.3720000002</v>
      </c>
      <c r="FD402" s="411">
        <v>1246269.3720000002</v>
      </c>
      <c r="FE402" s="411">
        <v>1246269.3720000002</v>
      </c>
      <c r="FF402" s="411">
        <f>SUM(ET402:FE402)</f>
        <v>12462693.719999999</v>
      </c>
    </row>
    <row r="403" spans="1:162">
      <c r="C403" s="74">
        <v>472</v>
      </c>
      <c r="D403" s="74" t="str">
        <f t="shared" si="113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  <c r="ET403" s="411">
        <v>0</v>
      </c>
      <c r="EU403" s="411">
        <v>0</v>
      </c>
      <c r="EV403" s="411">
        <v>0</v>
      </c>
      <c r="EW403" s="411">
        <v>118999.88400000001</v>
      </c>
      <c r="EX403" s="411">
        <v>475999.53600000002</v>
      </c>
      <c r="EY403" s="411">
        <v>0</v>
      </c>
      <c r="EZ403" s="411">
        <v>0</v>
      </c>
      <c r="FA403" s="411">
        <v>0</v>
      </c>
      <c r="FB403" s="411">
        <v>0</v>
      </c>
      <c r="FC403" s="411">
        <v>0</v>
      </c>
      <c r="FD403" s="411">
        <v>0</v>
      </c>
      <c r="FE403" s="411">
        <v>0</v>
      </c>
      <c r="FF403" s="411">
        <f>SUM(ET403:FE403)</f>
        <v>594999.42000000004</v>
      </c>
    </row>
    <row r="404" spans="1:162">
      <c r="C404" s="74">
        <v>473</v>
      </c>
      <c r="D404" s="74" t="str">
        <f t="shared" si="113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62">
      <c r="D405" s="74">
        <v>1005</v>
      </c>
      <c r="E405" s="78" t="s">
        <v>700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62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  <row r="407" spans="1:162">
      <c r="FF407" s="414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6:E217"/>
    <mergeCell ref="F216:Q216"/>
    <mergeCell ref="R216:AC216"/>
    <mergeCell ref="AD216:AO216"/>
    <mergeCell ref="CX216:DI216"/>
    <mergeCell ref="DJ216:DU216"/>
    <mergeCell ref="AP216:BA216"/>
    <mergeCell ref="BB216:BM216"/>
    <mergeCell ref="BN216:BY216"/>
    <mergeCell ref="BZ216:CK216"/>
    <mergeCell ref="CL216:CW21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2</v>
      </c>
      <c r="C2" s="56" t="s">
        <v>0</v>
      </c>
    </row>
    <row r="3" spans="2:7" ht="15.75" thickBot="1">
      <c r="B3" s="306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306">
        <v>2018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Montenegro</v>
      </c>
    </row>
    <row r="7" spans="2:7">
      <c r="E7" s="11" t="s">
        <v>7</v>
      </c>
      <c r="F7" s="12" t="s">
        <v>8</v>
      </c>
      <c r="G7" s="52" t="str">
        <f t="shared" si="0"/>
        <v>Ministry of Finance</v>
      </c>
    </row>
    <row r="8" spans="2:7">
      <c r="D8" s="43"/>
      <c r="E8" s="33" t="s">
        <v>9</v>
      </c>
      <c r="F8" s="34" t="s">
        <v>10</v>
      </c>
      <c r="G8" s="53" t="str">
        <f t="shared" si="0"/>
        <v>Direcorate for Economic Policy and Developement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Analytics Tab</v>
      </c>
    </row>
    <row r="11" spans="2:7">
      <c r="D11" s="41"/>
      <c r="E11" s="11" t="s">
        <v>755</v>
      </c>
      <c r="F11" s="12" t="s">
        <v>756</v>
      </c>
      <c r="G11" s="52" t="str">
        <f t="shared" si="0"/>
        <v>Montly Data 2017</v>
      </c>
    </row>
    <row r="12" spans="2:7">
      <c r="D12" s="41"/>
      <c r="E12" s="11" t="s">
        <v>733</v>
      </c>
      <c r="F12" s="12" t="s">
        <v>734</v>
      </c>
      <c r="G12" s="52" t="str">
        <f t="shared" si="0"/>
        <v>Montly Data 2016</v>
      </c>
    </row>
    <row r="13" spans="2:7">
      <c r="E13" s="11" t="s">
        <v>704</v>
      </c>
      <c r="F13" s="12" t="s">
        <v>705</v>
      </c>
      <c r="G13" s="52" t="str">
        <f t="shared" si="0"/>
        <v>Montly Data 2015</v>
      </c>
    </row>
    <row r="14" spans="2:7">
      <c r="E14" s="11" t="s">
        <v>14</v>
      </c>
      <c r="F14" s="12" t="s">
        <v>15</v>
      </c>
      <c r="G14" s="52" t="str">
        <f t="shared" si="0"/>
        <v>Montly Data 2014</v>
      </c>
    </row>
    <row r="15" spans="2:7">
      <c r="E15" s="11" t="s">
        <v>16</v>
      </c>
      <c r="F15" s="12" t="s">
        <v>17</v>
      </c>
      <c r="G15" s="52" t="str">
        <f t="shared" si="0"/>
        <v>Montly Data 2013</v>
      </c>
    </row>
    <row r="16" spans="2:7">
      <c r="E16" s="11" t="s">
        <v>757</v>
      </c>
      <c r="F16" s="12" t="s">
        <v>758</v>
      </c>
      <c r="G16" s="52" t="str">
        <f t="shared" si="0"/>
        <v>Montly Data 2012</v>
      </c>
    </row>
    <row r="17" spans="2:7">
      <c r="E17" s="11" t="s">
        <v>759</v>
      </c>
      <c r="F17" s="12" t="s">
        <v>760</v>
      </c>
      <c r="G17" s="52" t="str">
        <f t="shared" si="0"/>
        <v>Montly Data 2011</v>
      </c>
    </row>
    <row r="18" spans="2:7">
      <c r="E18" s="11" t="s">
        <v>18</v>
      </c>
      <c r="F18" s="12" t="s">
        <v>410</v>
      </c>
      <c r="G18" s="52" t="str">
        <f t="shared" si="0"/>
        <v>Historical Data, since 2006</v>
      </c>
    </row>
    <row r="19" spans="2:7">
      <c r="E19" s="11" t="s">
        <v>19</v>
      </c>
      <c r="F19" s="12" t="s">
        <v>20</v>
      </c>
      <c r="G19" s="52" t="str">
        <f t="shared" si="0"/>
        <v>Public Debt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Execution</v>
      </c>
    </row>
    <row r="22" spans="2:7">
      <c r="D22" s="43"/>
      <c r="E22" s="33" t="s">
        <v>421</v>
      </c>
      <c r="F22" s="34" t="s">
        <v>422</v>
      </c>
      <c r="G22" s="53" t="str">
        <f t="shared" si="0"/>
        <v>Welcome tab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Total Revenues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Current Revenues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Taxes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Personal Income Tax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Corporate Income Tax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 xml:space="preserve">Taxes on Sales of Property 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Value Added Tax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Excises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Tax on International Trade and Transactions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739</v>
      </c>
      <c r="F35" s="22" t="s">
        <v>40</v>
      </c>
      <c r="G35" s="52" t="str">
        <f t="shared" si="0"/>
        <v>Other Republic Taxes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Contributions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Contributions for Pension and Disability Insurance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Contributions for Health Insurance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Contributions for  Unemployment Insurance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Other contributions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Duties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Administrative Duties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Court Duties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Residential Duties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Registration Duties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Local Duties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Other duties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Fees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Fees for Use of Goods of Common Interest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Fees for Use of Natural Resources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Ecological Fees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Fees for Organizing Games of Chance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Fees for Usage of Construction Land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Fees for Regulation and Upkeep of Construction Land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>Fees for Construction and Upkeep of Local Roads and Other Local Facilities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Road fees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Other fees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Other revenues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Revenues from Capital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Fines and Seized Property Gains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Revenues from Government Body Activities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Self contributions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Other Revenues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Revenues from Selling Assets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Revenues from Selling Non-Financial Assets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Revenues from Selling Financial Assets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Receipts from Repayment of Loans and Funds Carried over from Previous Year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Receipts from Repayment of Loans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Funds Carried over from Previous Year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Grants and Transfers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Grants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Transfers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>Loans and borrowings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Loans and borrowings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Domestic Loans and Borrowings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Foreign Loans and Borrowings</v>
      </c>
    </row>
    <row r="77" spans="2:7">
      <c r="B77" s="20"/>
      <c r="C77" s="44"/>
      <c r="D77" s="44">
        <v>4</v>
      </c>
      <c r="E77" s="15" t="s">
        <v>777</v>
      </c>
      <c r="F77" s="16" t="s">
        <v>123</v>
      </c>
      <c r="G77" s="52" t="str">
        <f t="shared" si="1"/>
        <v>Total Expenditures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Current Budgetary Expenditures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Current Expenditures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Gross Salaries and Contributions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 Salaries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Personal Income Tax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Contributions Charged to Employee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Contributions Charged to Employer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Surtax on PIT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Other Personal Income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Compensation for Meals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Compensation for Living Costs and Separate Living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Compensation for Transport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Annual awards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Compensation for Early Retirement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Parliament Members Compensation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Other Compensations</v>
      </c>
    </row>
    <row r="94" spans="2:7">
      <c r="B94" s="25"/>
      <c r="C94" s="49"/>
      <c r="D94" s="49">
        <v>4128</v>
      </c>
      <c r="E94" s="21" t="s">
        <v>736</v>
      </c>
      <c r="F94" s="22" t="s">
        <v>738</v>
      </c>
      <c r="G94" s="52" t="str">
        <f t="shared" si="1"/>
        <v xml:space="preserve">Other 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Expenditures for Supplies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Administrative Supplies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Health Protection Supplies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Special Supplies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Expenditures for Energy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Expenditures for Fuel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Other Expenditures for Supplies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Expenditures for Services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Business trips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Representation Costs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Communication Services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 Services and FX Conversion Loss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Transport Services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Legal Services (lawyers, notars and others)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Consultancy Services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Professional Training Services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Other Services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Current Maintenance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Current Maintenance of Public Infrastructure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Current Maintenance of Buildings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Current Maintenance of Equipment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Interests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Interests on Domestic Debt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Interests on Foreign Debt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Rent of Real Estate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Rent of Equipment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Rent of Property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Subsidies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Production and Services Subsidies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Export Subsidies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Import Subsidies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Other expenditures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 xml:space="preserve">Expenditures for Service Contracts 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Expenditures for Judicial Proceeding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Expenditures for Software Maintenance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Insurance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Contribution for Domestic and International Institutions Membership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Utility Charges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Penalties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Fees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Others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Social Security Transfers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Social Security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Children benefits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Veteran and disability benefits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Assistance for the Family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Maternity leave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Care and Assistance Benefits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Pre-school Meal Plans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Support to Nurse Homes</v>
      </c>
    </row>
    <row r="146" spans="2:7">
      <c r="B146" s="25"/>
      <c r="C146" s="49"/>
      <c r="D146" s="49">
        <v>4218</v>
      </c>
      <c r="E146" s="21" t="s">
        <v>736</v>
      </c>
      <c r="F146" s="22" t="s">
        <v>737</v>
      </c>
      <c r="G146" s="52" t="str">
        <f t="shared" si="2"/>
        <v>Other rights from social protection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Funds for redundant labor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Guaranteed Earnings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Redundant Labor Benefits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Additional Insurance Payment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Compensation to Unemployed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Other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Pension and Disability Insurance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Age pension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Disability pension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Family pension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Compensations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Addendums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Other rughts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Contribution to Health Protection of Pensioners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Other Health Care Transfers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Health Treatment Abroad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Other Health Care Insurance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Orthopedic Devices and Supplies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 xml:space="preserve">Compensation for Health Leave 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Compensation for Travel Costs of Insured Person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Transfers to Institutions, Individuals, NGO and Public Sector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Transfers to Institutions, Individuals, NGO and Public Sector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>Transfers for Health Protection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 for Education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Transfers for Culture and Sports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Transfers to NGOs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Transfers to Political Parties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Transfers for Non-refundable Social Help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Trasfers for Intern's Salary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Other Transfers to Individuals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Other Transfers to Institutions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>Other Transfers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Transfers to Fund for Pension and Disability Insurance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Transfers to Health Fund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Transfers to Employment Fund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Transfers to Municipalities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Transfers to State Budget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Transfers to State Owned Enterprises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Capital Expenditure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Current Capital Expenditure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Capital Expenditure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Capital Expenditure for Public Infrastructure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Capital Expenditure for Local Infrastructure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Capital Expenditure for Building Construction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Capital Expenditure for Land Construction/Improvement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Capital Expenditure for Equipment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Capital Expenditure for Investment Upkeep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Capital Expenditure for Stock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Capital Expenditure for Securities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Other Capital Expenditure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Credits and Borrowings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Credits and Borrowings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Credits and Borrowings to Non-Financial Institutions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Credits and Borrowings to Financial Institutions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Credits and Borrowings to Individuals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Credits and Borrowings to Municipalities and State Funds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Other Credits and Borrowings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Repayment of Debt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Repayment of Debt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Repayment of Domestic Debt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Repayment of Foreign Debt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Repayment of Guarantees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Repayment of Domestic Guarantees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Repayment of Foreign Guarantees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Repayments of Arrears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Reserves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Current Budget Reserve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Permanent Budget Reserve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Other Reserves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Surplus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Primary balance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 xml:space="preserve"> </v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Financing needs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Financing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Increase / decrease of deposits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700</v>
      </c>
      <c r="F225" s="96" t="s">
        <v>701</v>
      </c>
      <c r="G225" s="52" t="str">
        <f t="shared" si="3"/>
        <v>Net increase of liabilities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January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February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March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May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June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July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August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September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October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November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December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February</v>
      </c>
    </row>
    <row r="243" spans="4:7">
      <c r="D243" s="49"/>
      <c r="E243" s="9"/>
      <c r="F243" s="10"/>
      <c r="G243" s="52" t="str">
        <f>+CONCATENATE("Jan - ",LEFT(G242,3))</f>
        <v>Jan - Feb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GDP</v>
      </c>
    </row>
    <row r="247" spans="4:7">
      <c r="D247" s="46"/>
      <c r="E247" s="9"/>
      <c r="F247" s="10"/>
      <c r="G247" s="52" t="str">
        <f>+CONCATENATE("% ",G246)</f>
        <v>% GDP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Budget Execution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Planned Budget Execution</v>
      </c>
    </row>
    <row r="251" spans="4:7">
      <c r="D251" s="46"/>
      <c r="E251" s="9" t="str">
        <f>+CONCATENATE("Analitika za period ",G242)</f>
        <v>Analitika za period February</v>
      </c>
      <c r="F251" s="10" t="str">
        <f>+CONCATENATE("Analytics for period ",G242)</f>
        <v>Analytics for period February</v>
      </c>
      <c r="G251" s="52" t="str">
        <f>+IF(ISBLANK(IF($B$2=1,E251,F251)),"",IF($B$2=1,E251,F251))</f>
        <v>Analytics for period February</v>
      </c>
    </row>
    <row r="252" spans="4:7">
      <c r="D252" s="46"/>
      <c r="E252" s="9" t="str">
        <f>+CONCATENATE("Analitika za period ",G243)</f>
        <v>Analitika za period Jan - Feb</v>
      </c>
      <c r="F252" s="10" t="str">
        <f>+CONCATENATE("Analytics for period ",G243)</f>
        <v>Analytics for period Jan - Feb</v>
      </c>
      <c r="G252" s="52" t="str">
        <f>+IF(ISBLANK(IF($B$2=1,E252,F252)),"",IF($B$2=1,E252,F252))</f>
        <v>Analytics for period Jan - Feb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Execution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Deviation</v>
      </c>
    </row>
    <row r="259" spans="4:7">
      <c r="D259" s="46"/>
      <c r="E259" s="9"/>
      <c r="F259" s="10"/>
    </row>
    <row r="260" spans="4:7">
      <c r="D260" s="46"/>
      <c r="E260" s="9" t="s">
        <v>697</v>
      </c>
      <c r="F260" s="10" t="s">
        <v>698</v>
      </c>
      <c r="G260" s="52" t="str">
        <f t="shared" si="3"/>
        <v>Budget realization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Revenues for February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Expenditures for February</v>
      </c>
    </row>
    <row r="269" spans="4:7">
      <c r="E269" s="9" t="s">
        <v>742</v>
      </c>
      <c r="F269" s="10" t="s">
        <v>406</v>
      </c>
      <c r="G269" s="52" t="str">
        <f>+CONCATENATE(IF(ISBLANK(IF($B$2=1,E269,F269)),"",IF($B$2=1,E269,F269))," ",$G$242)</f>
        <v>Deficit for February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Revenues for period January - February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Expenditures for period January - February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for period January - February</v>
      </c>
    </row>
    <row r="275" spans="5:7">
      <c r="E275" s="9" t="s">
        <v>416</v>
      </c>
      <c r="F275" s="10" t="s">
        <v>417</v>
      </c>
      <c r="G275" s="52" t="str">
        <f t="shared" si="3"/>
        <v>Public debt (% GDP)</v>
      </c>
    </row>
    <row r="277" spans="5:7">
      <c r="E277" s="9" t="s">
        <v>414</v>
      </c>
      <c r="F277" s="10" t="s">
        <v>415</v>
      </c>
      <c r="G277" s="52" t="str">
        <f t="shared" si="3"/>
        <v>Breakdown</v>
      </c>
    </row>
    <row r="279" spans="5:7" ht="60">
      <c r="E279" s="302" t="s">
        <v>702</v>
      </c>
      <c r="F279" s="60" t="s">
        <v>703</v>
      </c>
      <c r="G279" s="61" t="str">
        <f>+IF(ISBLANK(IF($B$2=1,E279,F279)),"",IF($B$2=1,E279,F279))</f>
        <v>Contact: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Nikolina Banas</cp:lastModifiedBy>
  <cp:lastPrinted>2017-03-01T13:10:49Z</cp:lastPrinted>
  <dcterms:created xsi:type="dcterms:W3CDTF">2014-09-15T13:41:17Z</dcterms:created>
  <dcterms:modified xsi:type="dcterms:W3CDTF">2018-05-07T11:04:03Z</dcterms:modified>
</cp:coreProperties>
</file>