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v.markovic\Downloads\"/>
    </mc:Choice>
  </mc:AlternateContent>
  <xr:revisionPtr revIDLastSave="0" documentId="13_ncr:1_{A97F75B1-C23A-458F-8DE6-DC940FBAFFC8}" xr6:coauthVersionLast="47" xr6:coauthVersionMax="47" xr10:uidLastSave="{00000000-0000-0000-0000-000000000000}"/>
  <workbookProtection workbookAlgorithmName="SHA-512" workbookHashValue="bMIp6F41FihrgLClJsqKI/Fo1EwncXO0lCOlWHJJZKJA3jHtN13DyBtb0/DO3KS+vVe42B+YRgNdqRYHZN1xlA==" workbookSaltValue="D66/ZU1hfmK2EbLWjttMlg==" workbookSpinCount="100000" lockStructure="1"/>
  <bookViews>
    <workbookView xWindow="-108" yWindow="-108" windowWidth="23256" windowHeight="12576" xr2:uid="{00000000-000D-0000-FFFF-FFFF00000000}"/>
  </bookViews>
  <sheets>
    <sheet name="Aplikacija za kredit" sheetId="1" r:id="rId1"/>
    <sheet name="Analitika" sheetId="5" state="hidden" r:id="rId2"/>
    <sheet name="Podesavanja" sheetId="7" state="hidden" r:id="rId3"/>
  </sheets>
  <definedNames>
    <definedName name="_xlnm.Print_Area" localSheetId="0">'Aplikacija za kredit'!$A$1:$BE$574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561" i="1" l="1"/>
  <c r="AK559" i="1"/>
  <c r="AK557" i="1"/>
  <c r="H407" i="1" l="1"/>
  <c r="H315" i="1"/>
  <c r="H260" i="1"/>
  <c r="H243" i="1"/>
  <c r="H240" i="1"/>
  <c r="H234" i="1"/>
  <c r="H217" i="1"/>
  <c r="H214" i="1"/>
  <c r="H212" i="1"/>
  <c r="H474" i="1" l="1"/>
  <c r="H327" i="1"/>
  <c r="H323" i="1"/>
  <c r="H319" i="1"/>
  <c r="H311" i="1"/>
  <c r="H307" i="1"/>
  <c r="H267" i="1"/>
  <c r="H253" i="1"/>
  <c r="D113" i="5" l="1"/>
  <c r="D103" i="5"/>
  <c r="D73" i="5" l="1"/>
  <c r="E70" i="5"/>
  <c r="E69" i="5"/>
  <c r="E68" i="5"/>
  <c r="C70" i="5"/>
  <c r="C69" i="5"/>
  <c r="C68" i="5"/>
  <c r="B70" i="5"/>
  <c r="B69" i="5"/>
  <c r="B68" i="5"/>
  <c r="D64" i="5"/>
  <c r="E60" i="5"/>
  <c r="C60" i="5"/>
  <c r="B60" i="5"/>
  <c r="E59" i="5"/>
  <c r="C59" i="5"/>
  <c r="B59" i="5"/>
  <c r="E58" i="5"/>
  <c r="C58" i="5"/>
  <c r="B58" i="5"/>
  <c r="E57" i="5"/>
  <c r="C57" i="5"/>
  <c r="B57" i="5"/>
  <c r="E56" i="5"/>
  <c r="C56" i="5"/>
  <c r="B56" i="5"/>
  <c r="E55" i="5"/>
  <c r="C55" i="5"/>
  <c r="B55" i="5"/>
  <c r="H237" i="1" l="1"/>
  <c r="D39" i="7" l="1"/>
  <c r="D38" i="7"/>
  <c r="D37" i="7"/>
  <c r="D36" i="7"/>
  <c r="D35" i="7"/>
  <c r="D34" i="7"/>
  <c r="H155" i="1"/>
  <c r="H141" i="1"/>
  <c r="H135" i="1"/>
  <c r="H129" i="1"/>
  <c r="H123" i="1"/>
  <c r="H117" i="1"/>
  <c r="B35" i="7" l="1"/>
  <c r="B36" i="7" s="1"/>
  <c r="H479" i="1"/>
  <c r="H477" i="1"/>
  <c r="H470" i="1"/>
  <c r="AN391" i="1"/>
  <c r="H376" i="1"/>
  <c r="H156" i="1" l="1"/>
  <c r="E112" i="5" l="1"/>
  <c r="E111" i="5"/>
  <c r="E110" i="5"/>
  <c r="E109" i="5"/>
  <c r="E108" i="5"/>
  <c r="E107" i="5"/>
  <c r="E106" i="5"/>
  <c r="E105" i="5"/>
  <c r="E104" i="5"/>
  <c r="C112" i="5"/>
  <c r="C111" i="5"/>
  <c r="C110" i="5"/>
  <c r="C109" i="5"/>
  <c r="C108" i="5"/>
  <c r="C107" i="5"/>
  <c r="C106" i="5"/>
  <c r="C105" i="5"/>
  <c r="C104" i="5"/>
  <c r="B112" i="5"/>
  <c r="B111" i="5"/>
  <c r="B110" i="5"/>
  <c r="B109" i="5"/>
  <c r="B108" i="5"/>
  <c r="B107" i="5"/>
  <c r="B106" i="5"/>
  <c r="O510" i="1"/>
  <c r="B105" i="5" s="1"/>
  <c r="O508" i="1"/>
  <c r="B104" i="5" s="1"/>
  <c r="E102" i="5"/>
  <c r="E101" i="5"/>
  <c r="E100" i="5"/>
  <c r="E99" i="5"/>
  <c r="E98" i="5"/>
  <c r="E97" i="5"/>
  <c r="E96" i="5"/>
  <c r="E95" i="5"/>
  <c r="E94" i="5"/>
  <c r="E93" i="5"/>
  <c r="E92" i="5"/>
  <c r="E91" i="5"/>
  <c r="E90" i="5"/>
  <c r="C102" i="5"/>
  <c r="C101" i="5"/>
  <c r="C100" i="5"/>
  <c r="C99" i="5"/>
  <c r="C98" i="5"/>
  <c r="C97" i="5"/>
  <c r="C96" i="5"/>
  <c r="C95" i="5"/>
  <c r="C94" i="5"/>
  <c r="C93" i="5"/>
  <c r="C92" i="5"/>
  <c r="C91" i="5"/>
  <c r="C90" i="5"/>
  <c r="B100" i="5"/>
  <c r="B99" i="5"/>
  <c r="B102" i="5"/>
  <c r="B101" i="5"/>
  <c r="B97" i="5"/>
  <c r="B96" i="5"/>
  <c r="B95" i="5"/>
  <c r="B94" i="5"/>
  <c r="B93" i="5"/>
  <c r="B92" i="5"/>
  <c r="B91" i="5"/>
  <c r="B90" i="5"/>
  <c r="E88" i="5"/>
  <c r="C88" i="5"/>
  <c r="B88" i="5"/>
  <c r="E87" i="5"/>
  <c r="E86" i="5"/>
  <c r="E85" i="5"/>
  <c r="E84" i="5"/>
  <c r="E82" i="5"/>
  <c r="E81" i="5"/>
  <c r="E80" i="5"/>
  <c r="E79" i="5"/>
  <c r="E78" i="5"/>
  <c r="E77" i="5"/>
  <c r="E76" i="5"/>
  <c r="E75" i="5"/>
  <c r="E74" i="5"/>
  <c r="E72" i="5"/>
  <c r="E71" i="5"/>
  <c r="C87" i="5"/>
  <c r="C86" i="5"/>
  <c r="C85" i="5"/>
  <c r="C84" i="5"/>
  <c r="C82" i="5"/>
  <c r="C81" i="5"/>
  <c r="C80" i="5"/>
  <c r="C79" i="5"/>
  <c r="C78" i="5"/>
  <c r="C77" i="5"/>
  <c r="C76" i="5"/>
  <c r="C75" i="5"/>
  <c r="C74" i="5"/>
  <c r="C72" i="5"/>
  <c r="C71" i="5"/>
  <c r="B87" i="5"/>
  <c r="B86" i="5"/>
  <c r="B84" i="5"/>
  <c r="B82" i="5"/>
  <c r="B81" i="5"/>
  <c r="B80" i="5"/>
  <c r="B79" i="5"/>
  <c r="B78" i="5"/>
  <c r="B77" i="5"/>
  <c r="B76" i="5"/>
  <c r="B75" i="5"/>
  <c r="B74" i="5"/>
  <c r="B72" i="5"/>
  <c r="B71" i="5"/>
  <c r="E67" i="5"/>
  <c r="E66" i="5"/>
  <c r="E65" i="5"/>
  <c r="C67" i="5"/>
  <c r="C66" i="5"/>
  <c r="C65" i="5"/>
  <c r="E61" i="5"/>
  <c r="C61" i="5"/>
  <c r="B61" i="5"/>
  <c r="E63" i="5"/>
  <c r="E62" i="5"/>
  <c r="E54" i="5"/>
  <c r="E53" i="5"/>
  <c r="E52" i="5"/>
  <c r="E51" i="5"/>
  <c r="C63" i="5"/>
  <c r="C62" i="5"/>
  <c r="C54" i="5"/>
  <c r="C53" i="5"/>
  <c r="C52" i="5"/>
  <c r="C51" i="5"/>
  <c r="B63" i="5"/>
  <c r="B62" i="5"/>
  <c r="E49" i="5"/>
  <c r="E48" i="5"/>
  <c r="E47" i="5"/>
  <c r="E46" i="5"/>
  <c r="E45" i="5"/>
  <c r="C48" i="5"/>
  <c r="C47" i="5"/>
  <c r="C46" i="5"/>
  <c r="C45" i="5"/>
  <c r="C49" i="5"/>
  <c r="B48" i="5"/>
  <c r="B47" i="5"/>
  <c r="B46" i="5"/>
  <c r="B45" i="5"/>
  <c r="D38" i="5"/>
  <c r="D50" i="5" s="1"/>
  <c r="E38" i="5"/>
  <c r="C38" i="5"/>
  <c r="D29" i="5"/>
  <c r="D28" i="5"/>
  <c r="D27" i="5"/>
  <c r="D26" i="5"/>
  <c r="D25" i="5"/>
  <c r="D24" i="5"/>
  <c r="D36" i="5"/>
  <c r="D35" i="5"/>
  <c r="D34" i="5"/>
  <c r="E36" i="5"/>
  <c r="E35" i="5"/>
  <c r="C36" i="5"/>
  <c r="C35" i="5"/>
  <c r="D33" i="5"/>
  <c r="C32" i="5"/>
  <c r="D32" i="5"/>
  <c r="H142" i="1"/>
  <c r="H136" i="1"/>
  <c r="H130" i="1"/>
  <c r="H124" i="1"/>
  <c r="H118" i="1"/>
  <c r="E29" i="5"/>
  <c r="E28" i="5"/>
  <c r="E27" i="5"/>
  <c r="E26" i="5"/>
  <c r="E25" i="5"/>
  <c r="E24" i="5"/>
  <c r="C29" i="5"/>
  <c r="C28" i="5"/>
  <c r="B29" i="5"/>
  <c r="B28" i="5"/>
  <c r="E103" i="5" l="1"/>
  <c r="E89" i="5"/>
  <c r="E73" i="5"/>
  <c r="E64" i="5"/>
  <c r="E113" i="5"/>
  <c r="D37" i="5"/>
  <c r="H20" i="1" l="1"/>
  <c r="H17" i="1"/>
  <c r="H59" i="1" l="1"/>
  <c r="H56" i="1"/>
  <c r="E44" i="5" l="1"/>
  <c r="E43" i="5"/>
  <c r="E42" i="5"/>
  <c r="E41" i="5"/>
  <c r="C44" i="5"/>
  <c r="C43" i="5"/>
  <c r="C42" i="5"/>
  <c r="C41" i="5"/>
  <c r="B44" i="5"/>
  <c r="B43" i="5"/>
  <c r="B42" i="5"/>
  <c r="B41" i="5"/>
  <c r="C40" i="5"/>
  <c r="C34" i="5"/>
  <c r="C33" i="5"/>
  <c r="C27" i="5"/>
  <c r="C26" i="5"/>
  <c r="C25" i="5"/>
  <c r="C24" i="5"/>
  <c r="E40" i="5"/>
  <c r="E34" i="5"/>
  <c r="E33" i="5"/>
  <c r="E32" i="5"/>
  <c r="C39" i="5"/>
  <c r="C31" i="5"/>
  <c r="C23" i="5"/>
  <c r="E22" i="5"/>
  <c r="C22" i="5"/>
  <c r="E21" i="5"/>
  <c r="C21" i="5"/>
  <c r="B40" i="5"/>
  <c r="B39" i="5"/>
  <c r="B34" i="5"/>
  <c r="B33" i="5"/>
  <c r="B32" i="5"/>
  <c r="B31" i="5"/>
  <c r="B27" i="5"/>
  <c r="B26" i="5"/>
  <c r="B25" i="5"/>
  <c r="B24" i="5"/>
  <c r="B23" i="5"/>
  <c r="B22" i="5"/>
  <c r="B21" i="5"/>
  <c r="C19" i="5"/>
  <c r="C18" i="5"/>
  <c r="E19" i="5"/>
  <c r="E18" i="5"/>
  <c r="E17" i="5"/>
  <c r="C17" i="5"/>
  <c r="E16" i="5"/>
  <c r="C16" i="5"/>
  <c r="E50" i="5" l="1"/>
  <c r="E15" i="5"/>
  <c r="E14" i="5"/>
  <c r="C12" i="5"/>
  <c r="E12" i="5"/>
  <c r="E13" i="5"/>
  <c r="C13" i="5"/>
  <c r="C11" i="5"/>
  <c r="C10" i="5"/>
  <c r="E9" i="5"/>
  <c r="C9" i="5"/>
  <c r="E8" i="5"/>
  <c r="C8" i="5"/>
  <c r="E7" i="5"/>
  <c r="C7" i="5"/>
  <c r="B13" i="5"/>
  <c r="B12" i="5"/>
  <c r="B10" i="5"/>
  <c r="E5" i="5"/>
  <c r="C5" i="5"/>
  <c r="C4" i="5" l="1"/>
  <c r="AN525" i="1" l="1"/>
  <c r="AN512" i="1"/>
  <c r="AN492" i="1"/>
  <c r="AN460" i="1"/>
  <c r="AN437" i="1"/>
  <c r="AN448" i="1"/>
  <c r="D83" i="5" l="1"/>
  <c r="D89" i="5" s="1"/>
  <c r="C83" i="5"/>
  <c r="H393" i="1"/>
  <c r="AN108" i="1" l="1"/>
  <c r="H110" i="1" l="1"/>
  <c r="E30" i="5"/>
  <c r="H111" i="1"/>
  <c r="B19" i="5"/>
  <c r="E37" i="5" l="1"/>
  <c r="B18" i="5"/>
  <c r="B32" i="7" l="1"/>
  <c r="C32" i="7" s="1"/>
  <c r="H41" i="1" s="1"/>
  <c r="E21" i="7"/>
  <c r="E20" i="7"/>
  <c r="E19" i="7"/>
  <c r="B22" i="7"/>
  <c r="B16" i="5" l="1"/>
  <c r="H19" i="1"/>
  <c r="B11" i="5" s="1"/>
  <c r="B5" i="7" l="1"/>
  <c r="H405" i="1" s="1"/>
  <c r="H472" i="1" s="1"/>
  <c r="B98" i="5" s="1"/>
  <c r="B85" i="5" l="1"/>
  <c r="H299" i="1"/>
  <c r="H295" i="1"/>
  <c r="H297" i="1"/>
  <c r="H236" i="1"/>
  <c r="B52" i="5" s="1"/>
  <c r="H242" i="1"/>
  <c r="B54" i="5" s="1"/>
  <c r="H239" i="1"/>
  <c r="B53" i="5" s="1"/>
  <c r="H233" i="1"/>
  <c r="B51" i="5" s="1"/>
  <c r="C5" i="7"/>
  <c r="F11" i="7" s="1"/>
  <c r="B67" i="5" l="1"/>
  <c r="B66" i="5"/>
  <c r="B65" i="5"/>
  <c r="F9" i="7"/>
  <c r="F14" i="7"/>
  <c r="F10" i="7"/>
  <c r="F8" i="7"/>
  <c r="F13" i="7"/>
  <c r="F15" i="7"/>
  <c r="F12" i="7"/>
  <c r="F7" i="7"/>
  <c r="I25" i="7"/>
  <c r="I24" i="7"/>
  <c r="F20" i="7"/>
  <c r="F21" i="7"/>
  <c r="F19" i="7"/>
  <c r="D22" i="7"/>
  <c r="O11" i="1"/>
  <c r="C6" i="5" l="1"/>
  <c r="E6" i="5"/>
  <c r="H33" i="1"/>
  <c r="B15" i="5" s="1"/>
  <c r="E25" i="7"/>
  <c r="E24" i="7"/>
  <c r="I26" i="7"/>
  <c r="G20" i="7"/>
  <c r="G21" i="7"/>
  <c r="G19" i="7"/>
  <c r="C22" i="7"/>
  <c r="E22" i="7" l="1"/>
  <c r="E20" i="5"/>
  <c r="E115" i="5" s="1"/>
  <c r="H29" i="1"/>
  <c r="B14" i="5" s="1"/>
  <c r="C14" i="5" l="1"/>
  <c r="D15" i="5"/>
  <c r="D14" i="5"/>
  <c r="C15" i="5"/>
  <c r="R11" i="1"/>
  <c r="D20" i="5" l="1"/>
  <c r="D115" i="5" s="1"/>
  <c r="D562" i="1" l="1"/>
</calcChain>
</file>

<file path=xl/sharedStrings.xml><?xml version="1.0" encoding="utf-8"?>
<sst xmlns="http://schemas.openxmlformats.org/spreadsheetml/2006/main" count="303" uniqueCount="212">
  <si>
    <t>datum aplikacije:</t>
  </si>
  <si>
    <t>A n e x     1</t>
  </si>
  <si>
    <t>Opština:</t>
  </si>
  <si>
    <t>Berane</t>
  </si>
  <si>
    <t>Bijelo Polje</t>
  </si>
  <si>
    <t>Mojkovac</t>
  </si>
  <si>
    <t>Nikšić</t>
  </si>
  <si>
    <t>Šavnik</t>
  </si>
  <si>
    <t>Žabljak</t>
  </si>
  <si>
    <t>Opštine</t>
  </si>
  <si>
    <t>Mjesna zajednica:</t>
  </si>
  <si>
    <t>Petnjica</t>
  </si>
  <si>
    <t>Period valorizacije:</t>
  </si>
  <si>
    <t>Aplikaciju obradio</t>
  </si>
  <si>
    <t>Predsjednik Opštine</t>
  </si>
  <si>
    <t>M.P.</t>
  </si>
  <si>
    <t>Aplikacija za</t>
  </si>
  <si>
    <t>DA - učestvovao je - sredstva NISU odobrena</t>
  </si>
  <si>
    <t>DA - učestvovao je - sredstva odobrena</t>
  </si>
  <si>
    <t>NE - nije učestvovao</t>
  </si>
  <si>
    <t>Forma aplikacije za putnu infrastrukturu</t>
  </si>
  <si>
    <t>Forma aplikacije za vodnu akumulaciju za višenamjensku upotrebu</t>
  </si>
  <si>
    <t>Vrste aplikacija</t>
  </si>
  <si>
    <t>ispis 1</t>
  </si>
  <si>
    <t>ispis 2</t>
  </si>
  <si>
    <t>odgovor br.</t>
  </si>
  <si>
    <t>dodaj</t>
  </si>
  <si>
    <t>zbir</t>
  </si>
  <si>
    <t>ukupno</t>
  </si>
  <si>
    <t>broj</t>
  </si>
  <si>
    <t>stanov</t>
  </si>
  <si>
    <t>domać</t>
  </si>
  <si>
    <t>Broj DIREKTNIH domaćinstava obuhvaćenih projektom koji koriste akumulaciju za napajanje stoke, nalivanje i sl.</t>
  </si>
  <si>
    <t>žene</t>
  </si>
  <si>
    <t>mlađi 40</t>
  </si>
  <si>
    <t>Count
1.da 0.ne</t>
  </si>
  <si>
    <t>Count
real</t>
  </si>
  <si>
    <t>UKUPNO</t>
  </si>
  <si>
    <t>Aplikant ranije nije učestvovao u projektu - Nije poznat iznos finasiranja</t>
  </si>
  <si>
    <t>naziv app</t>
  </si>
  <si>
    <t>Upišite vaš zvaničan naziv aplikacije za vodnu akumulaciju sa kojom aplicirate</t>
  </si>
  <si>
    <t>Upišite vrstu (kategoriju) investicije za putnu infrastrukturu</t>
  </si>
  <si>
    <t>Podaci o aplikantu</t>
  </si>
  <si>
    <t>Opština koja aplicira za IFAD projekat</t>
  </si>
  <si>
    <t>Podaci o aplikaciji / projektu</t>
  </si>
  <si>
    <t>Unesite naziv sela ili zaseoka na koji se odnosi planirana investicija</t>
  </si>
  <si>
    <t>podaci app</t>
  </si>
  <si>
    <t>Izgradnja nove akumulacije</t>
  </si>
  <si>
    <t xml:space="preserve"> </t>
  </si>
  <si>
    <t>postojeće stanje</t>
  </si>
  <si>
    <t>stavka 1</t>
  </si>
  <si>
    <t>stavka 3</t>
  </si>
  <si>
    <t>stavka 2</t>
  </si>
  <si>
    <t>stavka 4</t>
  </si>
  <si>
    <t>stavka</t>
  </si>
  <si>
    <t>Opis stavke</t>
  </si>
  <si>
    <t>iznos u EUR</t>
  </si>
  <si>
    <t>Ukupno:</t>
  </si>
  <si>
    <t>faza</t>
  </si>
  <si>
    <t>Opis</t>
  </si>
  <si>
    <t>faza 1</t>
  </si>
  <si>
    <t>faza 2</t>
  </si>
  <si>
    <t>faza 3</t>
  </si>
  <si>
    <t>klima</t>
  </si>
  <si>
    <t>reljef</t>
  </si>
  <si>
    <t xml:space="preserve">voda </t>
  </si>
  <si>
    <t>plodnost zemljišta</t>
  </si>
  <si>
    <t>nadmorska visina</t>
  </si>
  <si>
    <t>UKUPAN broj domaćinstava koji je obuhvaćen projektom</t>
  </si>
  <si>
    <t>vrsta</t>
  </si>
  <si>
    <t>Unesite u kratkim crtama strategiju razvoja lokaliteta</t>
  </si>
  <si>
    <t>kategorija</t>
  </si>
  <si>
    <t>proces proizvodnje i prodaje</t>
  </si>
  <si>
    <t>druge planirane infrastrukturne investicije</t>
  </si>
  <si>
    <t>demografski trend i prirast stanovništva</t>
  </si>
  <si>
    <t>Kako se odvija proces proizvodnje</t>
  </si>
  <si>
    <t>Podaci o procesu proizvodnje &amp; raspoloživoj tehnologiji</t>
  </si>
  <si>
    <t>% učešće</t>
  </si>
  <si>
    <t>HA</t>
  </si>
  <si>
    <t>Unesite postojeće stanje raspoloživih obradivih površina u Hektarima</t>
  </si>
  <si>
    <t>Unesite koršćenja postojećeg stanja raspoloživih obradivih površina u Hektarima na dio koji se odnosi zs uzgoj stoke (ispaša, sijeno i slično) a koji je obuhvaćen projektom:</t>
  </si>
  <si>
    <t>broj goveda</t>
  </si>
  <si>
    <t>broj ovaca</t>
  </si>
  <si>
    <t>broj koza</t>
  </si>
  <si>
    <t>Podaci o postojećem broju grla stoke i raspoloživim površinama za obrađivanje zemljišta</t>
  </si>
  <si>
    <t>Podaci o budućem broju grla stoke i raspoloživim površinama za obrađivanje zemljišta</t>
  </si>
  <si>
    <t>Unesite buduće, projektovano stanje raspoloživih obradivih površina u Hektarima, nakon perioda od 15.godina</t>
  </si>
  <si>
    <t>Unesite očekivanu raspodjelu načina korišćenja budućeg stanja raspoloživih obradivih površina u Hektarima na dio koji se odnosi na   uzgoj stoke (ispaša, sijeno i slično) koji je obuhvaćen projektom, nakon 15.godina:</t>
  </si>
  <si>
    <t>Vrsta aplikacije</t>
  </si>
  <si>
    <t>period valorizacije</t>
  </si>
  <si>
    <t>datum aplikacije</t>
  </si>
  <si>
    <t>opština</t>
  </si>
  <si>
    <t>mjesna zajednica</t>
  </si>
  <si>
    <t>Napišite kratak opis benefita mjesene zajednice nakon realizacije investicije i / ili mjesnih zajednica</t>
  </si>
  <si>
    <t>strana 1</t>
  </si>
  <si>
    <t>raspoređeni iznos nije jednak iznosu investicije</t>
  </si>
  <si>
    <t>provjera iznosa investicije</t>
  </si>
  <si>
    <t>strana 2</t>
  </si>
  <si>
    <t>strana 3</t>
  </si>
  <si>
    <t>&lt; ostalo, dopisati &gt;</t>
  </si>
  <si>
    <t>strana 4</t>
  </si>
  <si>
    <t>strana 5</t>
  </si>
  <si>
    <t>strana 6</t>
  </si>
  <si>
    <t>Da li će se predmetna investicija koristiti u okviru jedne mjesne zajednice ili više mjesnih zajednica</t>
  </si>
  <si>
    <t>1. Predmetna investicija će se koristiti u okviru jedne mjesne zajednice</t>
  </si>
  <si>
    <t>2. Predmetna investicija će se koristiti u okviru više mjesnih zajednica</t>
  </si>
  <si>
    <t>Izgradnja novog dijela puta</t>
  </si>
  <si>
    <t>Izgradnja novog dijela puta radi povezivanja dionica</t>
  </si>
  <si>
    <t>Molimo Vas unesite planirani iznos BRUTO troškova investicije u EUR (uključujući i PDV)</t>
  </si>
  <si>
    <t>Podaci o demografiji i prirodnim karakteristikama područja (lokaliteta) investicije</t>
  </si>
  <si>
    <t>broj registrovanih poljoprivrednih proizvođača</t>
  </si>
  <si>
    <t>Ukupan broj poljoprivrednih preduzeća</t>
  </si>
  <si>
    <t>Da li postoje privatni otkupljivači proizvoda</t>
  </si>
  <si>
    <t>upotreba od strane domaćistva</t>
  </si>
  <si>
    <t>broj HA</t>
  </si>
  <si>
    <t>faza 4</t>
  </si>
  <si>
    <t>faza 5</t>
  </si>
  <si>
    <t>faza 6</t>
  </si>
  <si>
    <t>Naziv faze</t>
  </si>
  <si>
    <t>Molimo Vas rasporedite planirani iznos troškova investicije u EUR po fazama</t>
  </si>
  <si>
    <t>Molimo vas unesite opis faza projekta koje su naznačene u raspodjeli investicije</t>
  </si>
  <si>
    <t>izvor podataka</t>
  </si>
  <si>
    <t>žene 15g</t>
  </si>
  <si>
    <t>mlađi 40 15g</t>
  </si>
  <si>
    <t>stanov 15g</t>
  </si>
  <si>
    <t>prodaja proizvoda na pijacama i piljarama</t>
  </si>
  <si>
    <t>prodaja na kućnom pragu</t>
  </si>
  <si>
    <t>Molimo vas unesite podatke o procesu proizvodnje i adekvatnosti korišćenja proizvodnih kapaciteta</t>
  </si>
  <si>
    <t>raspored procenata ako nije dobar</t>
  </si>
  <si>
    <t>Unesite procenat predviđenih modela prodaje proizvoda</t>
  </si>
  <si>
    <t>strana 7</t>
  </si>
  <si>
    <t>Napišite kratak opis benefita mjesne zajednice nakon realizacije investicije posebno po mjesnim zajednicama</t>
  </si>
  <si>
    <t>Molimo vas unesite očekivani broj stanovnika u budućnosti na konkretnoj lokaciji:</t>
  </si>
  <si>
    <t>molimo unesite poljoprivredne karatkeristike područja</t>
  </si>
  <si>
    <t>Koji poroizvodi se najviše proizvode</t>
  </si>
  <si>
    <t>&lt; ostalo dopisati &gt;</t>
  </si>
  <si>
    <t>ukupna obradiva površina u hektarima zemlje</t>
  </si>
  <si>
    <t>HA zemlje koji se koriste za tov mesa ovaca, koza i goveda</t>
  </si>
  <si>
    <t>Da li je aplikant u okviru projekta IFAD konkurisao prethodnih godina sa ISTIM projektom</t>
  </si>
  <si>
    <t>Korisnik ranije nije učestvovao u aplikaciji za projekat</t>
  </si>
  <si>
    <t>Unesite zvaničan i puni naziv projekta iz prethodne godine</t>
  </si>
  <si>
    <t>Unesite iznos odobrenih sredstava za finasiranje po projektu iz prethodnih godina</t>
  </si>
  <si>
    <t>Aplikant je ranije učestvovao u projektu - sredstva nisu odobrena - Unesite zatraženi iznos finasiranja:</t>
  </si>
  <si>
    <t>Napišite kratak opis benefita mjesne zajednice nakon realizacije investicije</t>
  </si>
  <si>
    <t>Molimo vas unesite glavne razloge investicije koju planirate za putnu infrastrukturu</t>
  </si>
  <si>
    <t>Molimo vas unesite glavne razloge investicije koju planirate za vodnu akumulaciju</t>
  </si>
  <si>
    <t>Molimo vas opišite buduće stanje i poboljšanja nakon realizicije investicije</t>
  </si>
  <si>
    <t>Molimo vas unesite prirodne karakteristike područja</t>
  </si>
  <si>
    <t>Broj DIREKTNIH domaćinstava obuhvaćenih projektom koji su u direktnoj vezi sa predviđenom investicijom</t>
  </si>
  <si>
    <t>Molimo vas opišite kretanje broja stanovnika i demografiju u posljednjih 5 godina na konkretnoj lokaciji</t>
  </si>
  <si>
    <t>Molimo vas opišite očekivanje kretanje broja stanovnika i demografiju u narednih 5 godina na konkretnoj lokaciji</t>
  </si>
  <si>
    <t>prodaja proizvoda privatnim otkupljivačima</t>
  </si>
  <si>
    <t>Unesite raspodjelu načina korišćenja postojećeg stanja raspoloživih obradivih površina u Hektarima na dio koji se odnosi na biljnu proizvodnju koji je obuhvaćen projektom:</t>
  </si>
  <si>
    <t>Unesite očekivanu raspodjelu načina korišćenja budućeg stanja raspoloživih obradivih površina u Hektarima na dio koji se odnosi na biljnu proizvodnju koji je obuhvaćen projektom, nakon 15.godina:</t>
  </si>
  <si>
    <t>zemljani radovi</t>
  </si>
  <si>
    <t>priprema projekte dokumentacije</t>
  </si>
  <si>
    <t>izgradnja bankina</t>
  </si>
  <si>
    <t>strana 8 od 8</t>
  </si>
  <si>
    <t>strana 1 od 8</t>
  </si>
  <si>
    <t>strana 2 od 8</t>
  </si>
  <si>
    <t>strana 3 od 8</t>
  </si>
  <si>
    <t>strana 4 od 8</t>
  </si>
  <si>
    <t>strana 5 od 8</t>
  </si>
  <si>
    <t>strana 6 od 8</t>
  </si>
  <si>
    <t>strana 7 od 8</t>
  </si>
  <si>
    <t>Broj DIREKTNIH članova domaćinstva obuhvaćenih projektom koji su u direktnoj vezi sa predviđenom investicijom</t>
  </si>
  <si>
    <t>Broj DIREKTNIH članova domaćinstva obuhvaćenih projektom koji koriste akumulaciju za napajanje stoke, nalivanje i sl.</t>
  </si>
  <si>
    <t>Broj DIREKTNIH članova domaćinstva (žene) obuhvaćenih projektom koji su u direktnoj vezi sa predviđenom investicijom</t>
  </si>
  <si>
    <t>Broj DIREKTNIH članova domaćinstva (žene) obuhvaćenih projektom koji koriste akumulaciju za napajanje stoke, nalivanje i sl.</t>
  </si>
  <si>
    <t>Broj DIREKTNIH članova domaćinstva (mlađih od 40 gd.) obuhvaćenih projektom koji su u direktnoj vezi sa predviđenom investicijom</t>
  </si>
  <si>
    <t>Broj DIREKTNIH članova domaćinstva (mlađih od 40 gd.) obuhvaćenih projektom koji koriste akumulaciju za napajanje stoke, nalivanje i sl.</t>
  </si>
  <si>
    <t>Očekivani broj DIREKTNIH članova domaćinstva nakon 15.godina obuhvaćenih projektom koji su u direktnoj vezi sa predviđenom investicijom</t>
  </si>
  <si>
    <t>Očekivani broj DIREKTNIH članova domaćinstva nakon 15.godina obuhvaćenih projektom koji koriste akumulaciju za napajanje stoke, nalivanje i sl.</t>
  </si>
  <si>
    <t>Površina HA obradive zemlje koja pripada DIREKTNIM članovima domaćinstva obuhvaćenih projektom koji su u direktnoj vezi sa predviđenom investicijom</t>
  </si>
  <si>
    <t>Površina HA zemlje koja pripada DIREKTNIM članovima domaćinstva obuhvaćenih projektom koji koriste akumulaciju za napajanje stoke, nalivanje i sl.</t>
  </si>
  <si>
    <t>Molimo vas unesite operativne podatke o broju stanovnika i članova domaćinstava korisnika investicije</t>
  </si>
  <si>
    <t>UKUPAN broj članova domaćinstva koji je obuhvaćen projektom</t>
  </si>
  <si>
    <t>Očekivani broj DIREKTNIH članova domaćinstva nakon 15.godina (mlađih od 40 gd.) obuhvaćenih projektom koji su u direktnoj vezi sa predviđenom investicijom</t>
  </si>
  <si>
    <t>Očekivani broj DIREKTNIH članova domaćinstva nakon 15.godina (mlađih od 40 gd.) obuhvaćenih projektom koji koriste akumulaciju za napajanje stoke, nalivanje i sl.</t>
  </si>
  <si>
    <t>Očekivani broj DIREKTNIH članova domaćinstva nakon 15.godina (žena) obuhvaćenih projektom koji su u direktnoj vezi sa predviđenom investicijom</t>
  </si>
  <si>
    <t>Očekivani broj DIREKTNIH članova domaćinstva nakon 15.godina (žena) obuhvaćenih projektom koji koriste akumulaciju za napajanje stoke, nalivanje i sl.</t>
  </si>
  <si>
    <t>obradiva površina u hektarima zemlje DIREKTNIH članova domaćinstva koja se koristi za biljnu proizvodnju</t>
  </si>
  <si>
    <t>obradiva površina u hektarima zemlje DIREKTNIH članova domaćinstva koja se koristi za stočarstvo (ovčarstvo, kozarstvo i govedarstvo)</t>
  </si>
  <si>
    <t>Unesite broj grla stoke koji je na raspolaganju, ali isključivo za domaćinstva koja su DIREKTNI članovi domaćinstva projekta:</t>
  </si>
  <si>
    <t>Unesite očekivani broj grla stoke koji bi trebao biti na raspolaganju, ali isključivo za domaćinstva koja su DIREKTNI članovi domaćinstva projekta, a nakon isteka 15.godina valorizacije projekta:</t>
  </si>
  <si>
    <t>Molimo vas opišite kako postojeće stanje putne infrastrukture negativno utiče na članove domaćinstva</t>
  </si>
  <si>
    <t>Molimo vas opišite na koji način trenutno vršite vodosnadbijevanbje članove domaćinstva</t>
  </si>
  <si>
    <t>UKUPAN broj članova domaćinstva mlađih od 40.godina obuhvaćenih projektom</t>
  </si>
  <si>
    <t>UKUPAN broj članova domaćinstva ženske populacije obuhvaćenih projektom</t>
  </si>
  <si>
    <t>Podaci o ukupnom broju članova domaćinstava</t>
  </si>
  <si>
    <t>Podaci o broju DIREKTNIH članova domaćinstava</t>
  </si>
  <si>
    <t>Podaci o broju članova domaćintava PRIMARNE ciljne grupe</t>
  </si>
  <si>
    <t>pripremni radovi</t>
  </si>
  <si>
    <t>Izgradnja asfalta</t>
  </si>
  <si>
    <t>Navesti izvore podataka (npr.1. popisna lista mjesne zajednice 2. statistika Monstata 3. ostalo</t>
  </si>
  <si>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</si>
  <si>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ženske populacije</t>
    </r>
    <r>
      <rPr>
        <sz val="7"/>
        <color theme="1"/>
        <rFont val="Calibri"/>
        <family val="2"/>
        <scheme val="minor"/>
      </rPr>
      <t xml:space="preserve">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</si>
  <si>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mlađih od 40.godina</t>
    </r>
    <r>
      <rPr>
        <sz val="7"/>
        <color theme="1"/>
        <rFont val="Calibri"/>
        <family val="2"/>
        <scheme val="minor"/>
      </rPr>
      <t xml:space="preserve"> koji imaju maksimum do 3 uslovna grla (govedarstvo, ovčarstvo ili kozarstvo), ili 0.3 HA zasada malina i drugog bobičastog voča, ili 3 HA zasada sjemesnskog krompira</t>
    </r>
  </si>
  <si>
    <r>
      <t xml:space="preserve">UKUPAN </t>
    </r>
    <r>
      <rPr>
        <sz val="7"/>
        <color theme="1"/>
        <rFont val="Calibri"/>
        <family val="2"/>
        <scheme val="minor"/>
      </rPr>
      <t xml:space="preserve"> broj </t>
    </r>
    <r>
      <rPr>
        <b/>
        <sz val="7"/>
        <color theme="1"/>
        <rFont val="Calibri"/>
        <family val="2"/>
        <scheme val="minor"/>
      </rPr>
      <t>direktnih</t>
    </r>
    <r>
      <rPr>
        <sz val="7"/>
        <color theme="1"/>
        <rFont val="Calibri"/>
        <family val="2"/>
        <scheme val="minor"/>
      </rPr>
      <t xml:space="preserve"> domaćinstava koji imaju maksimum do 3 uslovna grla (govedarstvo, ovčarstvo ili kozarstvo), ili 0.3 HA zasada malina i drugog bobičastog voča, ili 3 HA zasada sjemenskog krompira</t>
    </r>
  </si>
  <si>
    <r>
      <t xml:space="preserve">UKUPAN  </t>
    </r>
    <r>
      <rPr>
        <sz val="8"/>
        <color theme="1"/>
        <rFont val="Calibri"/>
        <family val="2"/>
        <scheme val="minor"/>
      </rPr>
      <t>broj članova domaćinstva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</si>
  <si>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broj domaćinstava koji imaju maksimum do 3 uslovna grla (govedarstvo, ovčarstvo ili kozarstvo), ili 0.3 HA zasada malina i drugog bobičastog voča, ili 3 HA zasada sjemenskog krompira</t>
    </r>
  </si>
  <si>
    <r>
      <rPr>
        <sz val="7"/>
        <color theme="1"/>
        <rFont val="Calibri"/>
        <family val="2"/>
        <scheme val="minor"/>
      </rPr>
      <t xml:space="preserve">Očekivani </t>
    </r>
    <r>
      <rPr>
        <b/>
        <sz val="8"/>
        <color theme="1"/>
        <rFont val="Calibri"/>
        <family val="2"/>
        <scheme val="minor"/>
      </rP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koji imaju maksimum do 3 uslovna grla (govedarstvo, ovčarstvo ili kozarstvo), ili 0.3 HA zasada malina i drugog bobičastog voča, ili 3 HA zasada sjemenskog krompira</t>
    </r>
  </si>
  <si>
    <r>
      <rPr>
        <sz val="7"/>
        <color theme="1"/>
        <rFont val="Calibri"/>
        <family val="2"/>
        <scheme val="minor"/>
      </rPr>
      <t>Očekivani</t>
    </r>
    <r>
      <rPr>
        <b/>
        <sz val="8"/>
        <color theme="1"/>
        <rFont val="Calibri"/>
        <family val="2"/>
        <scheme val="minor"/>
      </rPr>
      <t xml:space="preserve"> 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mlađih od 40.godina</t>
    </r>
    <r>
      <rPr>
        <sz val="7"/>
        <color theme="1"/>
        <rFont val="Calibri"/>
        <family val="2"/>
        <scheme val="minor"/>
      </rPr>
      <t xml:space="preserve"> koji imaju maksimum do 3 uslovna grla (govedarstvo, ovčarstvo ili kozarstvo), ili 0.3 HA zasada malina i drugog bobičastog voča, ili 3 HA zasada sjemenskog krompira</t>
    </r>
  </si>
  <si>
    <r>
      <rPr>
        <sz val="7"/>
        <color theme="1"/>
        <rFont val="Calibri"/>
        <family val="2"/>
        <scheme val="minor"/>
      </rPr>
      <t>Očekivani</t>
    </r>
    <r>
      <rPr>
        <b/>
        <sz val="8"/>
        <color theme="1"/>
        <rFont val="Calibri"/>
        <family val="2"/>
        <scheme val="minor"/>
      </rPr>
      <t xml:space="preserve"> 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ženske populacije</t>
    </r>
    <r>
      <rPr>
        <sz val="7"/>
        <color theme="1"/>
        <rFont val="Calibri"/>
        <family val="2"/>
        <scheme val="minor"/>
      </rPr>
      <t xml:space="preserve"> koji imaju maksimum do 3 uslovna grla (govedarstvo, ovčarstvo ili kozarstvo), ili 0.3 HA zasada malina i drugog bobičastog voča, ili 3 HA zasada sjemenskog krompira</t>
    </r>
  </si>
  <si>
    <t>Ukupan broj preduzeća ciljanih djelatnostima (bobičasto voće, sjemenski krompir, meso, mlijeko i mliječni proizvodi ovčarstvo, kozarstvo i govedarstvo)</t>
  </si>
  <si>
    <t>ukupan broj poljoprivrednih gazdinstava</t>
  </si>
  <si>
    <t>HA zemlje koji se koriste za proizvodnju malina i bobičastog voća</t>
  </si>
  <si>
    <t>HA zemlje koji se koriste za proizvodnju sjemenskog krompira</t>
  </si>
  <si>
    <t>HA zemlje koji se koriste za proizvodnju mlijeka i mliječnih prerđevina od ovaca koza i goveda</t>
  </si>
  <si>
    <r>
      <t xml:space="preserve">UČEŠĆE LOKALNE SAMOUPRAVE </t>
    </r>
    <r>
      <rPr>
        <sz val="8"/>
        <color theme="0" tint="-0.499984740745262"/>
        <rFont val="Calibri"/>
        <family val="2"/>
        <scheme val="minor"/>
      </rPr>
      <t>(20.41% od ukupnog bruto iznosa sa PDV-om)</t>
    </r>
  </si>
  <si>
    <r>
      <t xml:space="preserve">UČEŠĆE STANOVNIŠTVA </t>
    </r>
    <r>
      <rPr>
        <sz val="8"/>
        <color theme="0" tint="-0.499984740745262"/>
        <rFont val="Calibri"/>
        <family val="2"/>
        <scheme val="minor"/>
      </rPr>
      <t>(5.10% od ukupnog bruto iznosa sa PDV-om)</t>
    </r>
  </si>
  <si>
    <r>
      <t xml:space="preserve">PREDVIĐENI BRUTO TROŠKOVI INVESTICIJE </t>
    </r>
    <r>
      <rPr>
        <sz val="8"/>
        <color theme="0" tint="-0.499984740745262"/>
        <rFont val="Calibri"/>
        <family val="2"/>
        <scheme val="minor"/>
      </rPr>
      <t>(ukupni troškovi sa PDV-om)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</si>
</sst>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 [$EUR]"/>
  </numFmts>
  <fonts count="44"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6"/>
      <color theme="4" tint="-0.249977111117893"/>
      <name val="Calibri"/>
      <family val="2"/>
      <charset val="238"/>
      <scheme val="minor"/>
    </font>
    <font>
      <b/>
      <sz val="10"/>
      <color theme="1"/>
      <name val="Calibri"/>
      <family val="2"/>
      <charset val="238"/>
      <scheme val="minor"/>
    </font>
    <font>
      <i/>
      <sz val="9"/>
      <color theme="1"/>
      <name val="Calibri"/>
      <family val="2"/>
      <charset val="238"/>
      <scheme val="minor"/>
    </font>
    <font>
      <sz val="8"/>
      <color theme="1"/>
      <name val="Calibri"/>
      <family val="2"/>
      <charset val="238"/>
      <scheme val="minor"/>
    </font>
    <font>
      <sz val="9"/>
      <color theme="1"/>
      <name val="Calibri"/>
      <family val="2"/>
      <charset val="238"/>
      <scheme val="minor"/>
    </font>
    <font>
      <sz val="12"/>
      <color theme="1"/>
      <name val="Calibri"/>
      <family val="2"/>
      <charset val="238"/>
      <scheme val="minor"/>
    </font>
    <font>
      <b/>
      <sz val="14"/>
      <color theme="1"/>
      <name val="Calibri"/>
      <family val="2"/>
      <charset val="238"/>
      <scheme val="minor"/>
    </font>
    <font>
      <b/>
      <sz val="12"/>
      <color theme="0"/>
      <name val="Calibri"/>
      <family val="2"/>
      <charset val="238"/>
      <scheme val="minor"/>
    </font>
    <font>
      <b/>
      <sz val="10"/>
      <color theme="0"/>
      <name val="Calibri"/>
      <family val="2"/>
      <charset val="238"/>
      <scheme val="minor"/>
    </font>
    <font>
      <sz val="7"/>
      <color theme="1"/>
      <name val="Calibri"/>
      <family val="2"/>
      <charset val="238"/>
      <scheme val="minor"/>
    </font>
    <font>
      <b/>
      <sz val="9"/>
      <color theme="0"/>
      <name val="Calibri"/>
      <family val="2"/>
      <charset val="238"/>
      <scheme val="minor"/>
    </font>
    <font>
      <b/>
      <sz val="12"/>
      <color theme="4" tint="-0.249977111117893"/>
      <name val="Calibri"/>
      <family val="2"/>
      <charset val="238"/>
      <scheme val="minor"/>
    </font>
    <font>
      <sz val="1"/>
      <color theme="1"/>
      <name val="Calibri"/>
      <family val="2"/>
      <charset val="238"/>
      <scheme val="minor"/>
    </font>
    <font>
      <i/>
      <sz val="6"/>
      <color theme="1"/>
      <name val="Calibri"/>
      <family val="2"/>
      <charset val="238"/>
      <scheme val="minor"/>
    </font>
    <font>
      <sz val="6"/>
      <color theme="1"/>
      <name val="Calibri"/>
      <family val="2"/>
      <charset val="238"/>
      <scheme val="minor"/>
    </font>
    <font>
      <b/>
      <sz val="14"/>
      <color rgb="FFC00000"/>
      <name val="Calibri"/>
      <family val="2"/>
      <charset val="238"/>
      <scheme val="minor"/>
    </font>
    <font>
      <b/>
      <sz val="8"/>
      <color theme="0"/>
      <name val="Calibri"/>
      <family val="2"/>
      <charset val="238"/>
      <scheme val="minor"/>
    </font>
    <font>
      <sz val="10"/>
      <color theme="1"/>
      <name val="Calibri"/>
      <family val="2"/>
      <scheme val="minor"/>
    </font>
    <font>
      <b/>
      <sz val="8"/>
      <color rgb="FFC00000"/>
      <name val="Calibri"/>
      <family val="2"/>
      <scheme val="minor"/>
    </font>
    <font>
      <b/>
      <sz val="9"/>
      <color theme="1"/>
      <name val="Calibri"/>
      <family val="2"/>
      <scheme val="minor"/>
    </font>
    <font>
      <sz val="9"/>
      <color theme="1"/>
      <name val="Calibri"/>
      <family val="2"/>
      <scheme val="minor"/>
    </font>
    <font>
      <b/>
      <sz val="12"/>
      <color rgb="FF0070C0"/>
      <name val="Calibri"/>
      <family val="2"/>
      <charset val="238"/>
      <scheme val="minor"/>
    </font>
    <font>
      <b/>
      <sz val="9"/>
      <color theme="1"/>
      <name val="Calibri"/>
      <family val="2"/>
      <charset val="238"/>
      <scheme val="minor"/>
    </font>
    <font>
      <b/>
      <sz val="9"/>
      <color rgb="FFC00000"/>
      <name val="Calibri"/>
      <family val="2"/>
      <scheme val="minor"/>
    </font>
    <font>
      <b/>
      <sz val="8"/>
      <color theme="1"/>
      <name val="Calibri"/>
      <family val="2"/>
      <scheme val="minor"/>
    </font>
    <font>
      <sz val="8"/>
      <color theme="1"/>
      <name val="Calibri"/>
      <family val="2"/>
      <scheme val="minor"/>
    </font>
    <font>
      <b/>
      <sz val="8"/>
      <color theme="0" tint="-0.499984740745262"/>
      <name val="Calibri"/>
      <family val="2"/>
      <scheme val="minor"/>
    </font>
    <font>
      <sz val="8"/>
      <color rgb="FF0070C0"/>
      <name val="Calibri"/>
      <family val="2"/>
      <scheme val="minor"/>
    </font>
    <font>
      <b/>
      <sz val="8"/>
      <color theme="1"/>
      <name val="Calibri"/>
      <family val="2"/>
      <charset val="238"/>
      <scheme val="minor"/>
    </font>
    <font>
      <sz val="9"/>
      <color rgb="FF0070C0"/>
      <name val="Calibri"/>
      <family val="2"/>
      <scheme val="minor"/>
    </font>
    <font>
      <b/>
      <sz val="10"/>
      <color theme="1"/>
      <name val="Calibri"/>
      <family val="2"/>
      <scheme val="minor"/>
    </font>
    <font>
      <b/>
      <sz val="9"/>
      <color rgb="FF0070C0"/>
      <name val="Calibri"/>
      <family val="2"/>
      <scheme val="minor"/>
    </font>
    <font>
      <sz val="8"/>
      <color rgb="FFC00000"/>
      <name val="Calibri"/>
      <family val="2"/>
      <scheme val="minor"/>
    </font>
    <font>
      <b/>
      <sz val="7"/>
      <color rgb="FFC00000"/>
      <name val="Calibri"/>
      <family val="2"/>
      <scheme val="minor"/>
    </font>
    <font>
      <sz val="8"/>
      <name val="Calibri"/>
      <family val="2"/>
      <charset val="238"/>
      <scheme val="minor"/>
    </font>
    <font>
      <sz val="7"/>
      <color theme="1"/>
      <name val="Calibri"/>
      <family val="2"/>
      <scheme val="minor"/>
    </font>
    <font>
      <b/>
      <sz val="7"/>
      <color theme="1"/>
      <name val="Calibri"/>
      <family val="2"/>
      <scheme val="minor"/>
    </font>
    <font>
      <sz val="5"/>
      <color theme="1"/>
      <name val="Calibri"/>
      <family val="2"/>
      <charset val="238"/>
      <scheme val="minor"/>
    </font>
    <font>
      <b/>
      <sz val="9"/>
      <color theme="0" tint="-0.499984740745262"/>
      <name val="Calibri"/>
      <family val="2"/>
      <scheme val="minor"/>
    </font>
    <font>
      <sz val="8"/>
      <color theme="0" tint="-0.499984740745262"/>
      <name val="Calibri"/>
      <family val="2"/>
      <scheme val="minor"/>
    </font>
    <font>
      <b/>
      <sz val="11"/>
      <color theme="0" tint="-0.499984740745262"/>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00B0F0"/>
        <bgColor indexed="64"/>
      </patternFill>
    </fill>
    <fill>
      <patternFill patternType="solid">
        <fgColor theme="2"/>
        <bgColor indexed="64"/>
      </patternFill>
    </fill>
    <fill>
      <patternFill patternType="solid">
        <fgColor rgb="FF0070C0"/>
        <bgColor indexed="64"/>
      </patternFill>
    </fill>
    <fill>
      <patternFill patternType="solid">
        <fgColor rgb="FF00B050"/>
        <bgColor indexed="64"/>
      </patternFill>
    </fill>
    <fill>
      <patternFill patternType="solid">
        <fgColor theme="4"/>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5" tint="0.79998168889431442"/>
        <bgColor indexed="64"/>
      </patternFill>
    </fill>
  </fills>
  <borders count="19">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thin">
        <color rgb="FF0070C0"/>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0070C0"/>
      </left>
      <right/>
      <top style="thin">
        <color rgb="FF0070C0"/>
      </top>
      <bottom/>
      <diagonal/>
    </border>
    <border>
      <left/>
      <right style="medium">
        <color rgb="FF0070C0"/>
      </right>
      <top style="thin">
        <color rgb="FF0070C0"/>
      </top>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215">
    <xf numFmtId="0" fontId="0" fillId="0" borderId="0" xfId="0"/>
    <xf numFmtId="0" fontId="2" fillId="2" borderId="0" xfId="0" applyFont="1" applyFill="1" applyAlignment="1">
      <alignment horizontal="center" vertical="center"/>
    </xf>
    <xf numFmtId="0" fontId="6" fillId="2" borderId="0" xfId="0" applyFont="1" applyFill="1" applyAlignment="1">
      <alignment horizontal="center" vertical="center" wrapText="1"/>
    </xf>
    <xf numFmtId="0" fontId="7" fillId="2" borderId="0" xfId="0" applyFont="1" applyFill="1" applyAlignment="1">
      <alignment horizontal="right" vertical="center"/>
    </xf>
    <xf numFmtId="0" fontId="7" fillId="2" borderId="0" xfId="0" applyFont="1" applyFill="1" applyAlignment="1">
      <alignment horizontal="left" vertical="center"/>
    </xf>
    <xf numFmtId="0" fontId="10" fillId="5" borderId="0" xfId="0" applyFont="1" applyFill="1" applyAlignment="1">
      <alignment horizontal="right" vertical="center"/>
    </xf>
    <xf numFmtId="0" fontId="8" fillId="2" borderId="0" xfId="0" applyFont="1" applyFill="1" applyAlignment="1">
      <alignment horizontal="center"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3" fontId="2" fillId="2" borderId="9" xfId="0" applyNumberFormat="1" applyFont="1" applyFill="1" applyBorder="1" applyAlignment="1" applyProtection="1">
      <alignment horizontal="left" vertical="center"/>
      <protection hidden="1"/>
    </xf>
    <xf numFmtId="3" fontId="2" fillId="2" borderId="9" xfId="0" applyNumberFormat="1" applyFont="1" applyFill="1" applyBorder="1" applyAlignment="1" applyProtection="1">
      <alignment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7" fillId="2" borderId="0" xfId="0" applyFont="1" applyFill="1" applyAlignment="1">
      <alignment horizontal="center" vertical="center"/>
    </xf>
    <xf numFmtId="0" fontId="13" fillId="9" borderId="11" xfId="0" applyFont="1" applyFill="1" applyBorder="1" applyAlignment="1">
      <alignment horizontal="center" vertical="center"/>
    </xf>
    <xf numFmtId="0" fontId="15" fillId="2" borderId="0" xfId="0" applyFont="1" applyFill="1" applyAlignment="1">
      <alignment horizontal="center" vertical="center"/>
    </xf>
    <xf numFmtId="0" fontId="7" fillId="4" borderId="0" xfId="0" applyFont="1" applyFill="1" applyAlignment="1">
      <alignment horizontal="center" vertical="center"/>
    </xf>
    <xf numFmtId="0" fontId="15" fillId="10" borderId="0" xfId="0" applyFont="1" applyFill="1" applyAlignment="1">
      <alignment horizontal="center" vertical="center"/>
    </xf>
    <xf numFmtId="0" fontId="16" fillId="2" borderId="0" xfId="0" applyFont="1" applyFill="1" applyAlignment="1">
      <alignment horizontal="left" vertical="center"/>
    </xf>
    <xf numFmtId="164" fontId="12" fillId="2" borderId="0" xfId="0" applyNumberFormat="1" applyFont="1" applyFill="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3" fontId="7" fillId="2" borderId="0" xfId="0" applyNumberFormat="1" applyFont="1" applyFill="1" applyAlignment="1">
      <alignment horizontal="center" vertical="center"/>
    </xf>
    <xf numFmtId="3" fontId="7" fillId="6" borderId="0" xfId="0" applyNumberFormat="1" applyFont="1" applyFill="1" applyAlignment="1">
      <alignment horizontal="center" vertical="center"/>
    </xf>
    <xf numFmtId="0" fontId="19" fillId="8" borderId="0" xfId="0" applyFont="1" applyFill="1" applyAlignment="1">
      <alignment horizontal="center" vertical="center" wrapText="1"/>
    </xf>
    <xf numFmtId="3" fontId="2" fillId="2" borderId="0" xfId="0" applyNumberFormat="1" applyFont="1" applyFill="1" applyAlignment="1">
      <alignment horizontal="center" vertical="center"/>
    </xf>
    <xf numFmtId="0" fontId="19" fillId="7" borderId="0" xfId="0" applyFont="1" applyFill="1" applyAlignment="1">
      <alignment horizontal="center" vertical="center" wrapText="1"/>
    </xf>
    <xf numFmtId="3" fontId="9" fillId="12" borderId="0" xfId="0" applyNumberFormat="1" applyFont="1" applyFill="1" applyAlignment="1">
      <alignment horizontal="center" vertical="center"/>
    </xf>
    <xf numFmtId="0" fontId="6" fillId="11" borderId="0" xfId="0" applyFont="1" applyFill="1" applyAlignment="1">
      <alignment horizontal="right" vertical="center"/>
    </xf>
    <xf numFmtId="0" fontId="12" fillId="11" borderId="0" xfId="0" applyFont="1" applyFill="1" applyAlignment="1">
      <alignment horizontal="left" vertical="center"/>
    </xf>
    <xf numFmtId="3" fontId="6" fillId="11" borderId="0" xfId="0" applyNumberFormat="1" applyFont="1" applyFill="1" applyAlignment="1">
      <alignment horizontal="center" vertical="center"/>
    </xf>
    <xf numFmtId="0" fontId="1" fillId="2" borderId="1" xfId="0" applyFont="1" applyFill="1" applyBorder="1" applyAlignment="1" applyProtection="1">
      <alignment vertical="center" wrapText="1"/>
      <protection hidden="1"/>
    </xf>
    <xf numFmtId="0" fontId="1" fillId="2" borderId="2" xfId="0" applyFont="1" applyFill="1" applyBorder="1" applyAlignment="1" applyProtection="1">
      <alignment vertical="center" wrapText="1"/>
      <protection hidden="1"/>
    </xf>
    <xf numFmtId="0" fontId="1" fillId="2" borderId="4" xfId="0" applyFont="1" applyFill="1" applyBorder="1" applyAlignment="1" applyProtection="1">
      <alignment vertical="center" wrapText="1"/>
      <protection hidden="1"/>
    </xf>
    <xf numFmtId="0" fontId="1" fillId="2" borderId="0" xfId="0" applyFont="1" applyFill="1" applyBorder="1" applyAlignment="1" applyProtection="1">
      <alignment vertical="center" wrapText="1"/>
      <protection hidden="1"/>
    </xf>
    <xf numFmtId="0" fontId="2" fillId="2" borderId="2" xfId="0" applyFont="1" applyFill="1" applyBorder="1" applyAlignment="1" applyProtection="1">
      <alignment vertical="center"/>
      <protection hidden="1"/>
    </xf>
    <xf numFmtId="0" fontId="2" fillId="2" borderId="3" xfId="0" applyFont="1" applyFill="1" applyBorder="1" applyAlignment="1" applyProtection="1">
      <alignment vertical="center"/>
      <protection hidden="1"/>
    </xf>
    <xf numFmtId="0" fontId="7" fillId="13" borderId="0" xfId="0" applyFont="1" applyFill="1" applyAlignment="1">
      <alignment horizontal="center" vertical="center"/>
    </xf>
    <xf numFmtId="0" fontId="6" fillId="2" borderId="0" xfId="0" applyFont="1" applyFill="1" applyAlignment="1">
      <alignment horizontal="center" vertical="center"/>
    </xf>
    <xf numFmtId="0" fontId="22" fillId="2" borderId="14" xfId="0" applyFont="1" applyFill="1" applyBorder="1" applyAlignment="1">
      <alignment horizontal="center" vertical="center"/>
    </xf>
    <xf numFmtId="0" fontId="20" fillId="2" borderId="0" xfId="0" applyFont="1" applyFill="1" applyBorder="1" applyAlignment="1" applyProtection="1">
      <alignment vertical="center" wrapText="1"/>
      <protection hidden="1"/>
    </xf>
    <xf numFmtId="0" fontId="1" fillId="2" borderId="0" xfId="0" applyFont="1" applyFill="1" applyBorder="1" applyAlignment="1" applyProtection="1">
      <alignment horizontal="left" vertical="center" wrapText="1"/>
      <protection hidden="1"/>
    </xf>
    <xf numFmtId="0" fontId="23" fillId="2" borderId="0" xfId="0" applyFont="1" applyFill="1" applyBorder="1" applyAlignment="1" applyProtection="1">
      <alignment vertical="center" wrapText="1"/>
      <protection hidden="1"/>
    </xf>
    <xf numFmtId="0" fontId="17" fillId="2" borderId="0" xfId="0" applyFont="1" applyFill="1" applyAlignment="1">
      <alignment horizontal="right" vertical="center"/>
    </xf>
    <xf numFmtId="164" fontId="15" fillId="2" borderId="0" xfId="0" applyNumberFormat="1" applyFont="1" applyFill="1" applyAlignment="1">
      <alignment horizontal="center" vertical="center"/>
    </xf>
    <xf numFmtId="0" fontId="11" fillId="2" borderId="0" xfId="0" applyFont="1" applyFill="1" applyAlignment="1">
      <alignment horizontal="center" vertical="center"/>
    </xf>
    <xf numFmtId="0" fontId="6" fillId="6" borderId="0" xfId="0" applyFont="1" applyFill="1" applyBorder="1" applyAlignment="1">
      <alignment horizontal="right" vertical="center" wrapText="1"/>
    </xf>
    <xf numFmtId="14" fontId="6" fillId="10" borderId="0" xfId="0" applyNumberFormat="1" applyFont="1" applyFill="1" applyAlignment="1">
      <alignment horizontal="right" vertical="center"/>
    </xf>
    <xf numFmtId="0" fontId="1" fillId="2" borderId="6" xfId="0" applyFont="1" applyFill="1" applyBorder="1" applyAlignment="1" applyProtection="1">
      <alignment vertical="center" wrapText="1"/>
      <protection hidden="1"/>
    </xf>
    <xf numFmtId="0" fontId="1" fillId="2" borderId="7" xfId="0" applyFont="1" applyFill="1" applyBorder="1" applyAlignment="1" applyProtection="1">
      <alignment vertical="center" wrapText="1"/>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6" fillId="2" borderId="11" xfId="0" applyFont="1" applyFill="1" applyBorder="1" applyAlignment="1">
      <alignment horizontal="right" vertical="center"/>
    </xf>
    <xf numFmtId="0" fontId="6" fillId="13" borderId="0" xfId="0" applyFont="1" applyFill="1" applyAlignment="1">
      <alignment horizontal="right" vertical="center"/>
    </xf>
    <xf numFmtId="0" fontId="7" fillId="2" borderId="0" xfId="0" applyFont="1" applyFill="1" applyBorder="1" applyAlignment="1">
      <alignment horizontal="center" vertical="center"/>
    </xf>
    <xf numFmtId="14" fontId="7" fillId="2" borderId="0" xfId="0" applyNumberFormat="1" applyFont="1" applyFill="1" applyBorder="1" applyAlignment="1">
      <alignment horizontal="center" vertical="center"/>
    </xf>
    <xf numFmtId="0" fontId="7" fillId="10" borderId="0" xfId="0" applyFont="1" applyFill="1" applyAlignment="1">
      <alignment horizontal="center" vertical="center"/>
    </xf>
    <xf numFmtId="0" fontId="7" fillId="4" borderId="0" xfId="0" applyFont="1" applyFill="1" applyAlignment="1">
      <alignment horizontal="left" vertical="center"/>
    </xf>
    <xf numFmtId="14" fontId="21" fillId="2" borderId="0" xfId="0" applyNumberFormat="1" applyFont="1" applyFill="1" applyBorder="1" applyAlignment="1" applyProtection="1">
      <alignment vertical="top" wrapText="1"/>
      <protection hidden="1"/>
    </xf>
    <xf numFmtId="0" fontId="24" fillId="2" borderId="0" xfId="0" applyFont="1" applyFill="1" applyBorder="1" applyAlignment="1" applyProtection="1">
      <alignment vertical="center" wrapText="1"/>
      <protection hidden="1"/>
    </xf>
    <xf numFmtId="0" fontId="15" fillId="2" borderId="0" xfId="0" applyFont="1" applyFill="1" applyBorder="1" applyAlignment="1">
      <alignment horizontal="center" vertical="center"/>
    </xf>
    <xf numFmtId="0" fontId="26" fillId="2" borderId="0" xfId="0" applyFont="1" applyFill="1" applyBorder="1" applyAlignment="1" applyProtection="1">
      <alignment vertical="center" wrapText="1"/>
      <protection hidden="1"/>
    </xf>
    <xf numFmtId="0" fontId="27" fillId="2" borderId="0"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3" fontId="2" fillId="2" borderId="0" xfId="0" applyNumberFormat="1" applyFont="1" applyFill="1" applyBorder="1" applyAlignment="1" applyProtection="1">
      <alignment vertical="center"/>
      <protection hidden="1"/>
    </xf>
    <xf numFmtId="14" fontId="29" fillId="2" borderId="0" xfId="0" applyNumberFormat="1" applyFont="1" applyFill="1" applyBorder="1" applyAlignment="1" applyProtection="1">
      <alignment vertical="top" wrapText="1"/>
      <protection hidden="1"/>
    </xf>
    <xf numFmtId="14" fontId="27" fillId="2" borderId="0" xfId="0" applyNumberFormat="1" applyFont="1" applyFill="1" applyBorder="1" applyAlignment="1" applyProtection="1">
      <alignment vertical="top" wrapText="1"/>
      <protection hidden="1"/>
    </xf>
    <xf numFmtId="3" fontId="20" fillId="2" borderId="0" xfId="0" applyNumberFormat="1" applyFont="1" applyFill="1" applyBorder="1" applyAlignment="1" applyProtection="1">
      <alignment vertical="center"/>
      <protection hidden="1"/>
    </xf>
    <xf numFmtId="0" fontId="27" fillId="2" borderId="0" xfId="0" applyFont="1" applyFill="1" applyBorder="1" applyAlignment="1" applyProtection="1">
      <alignment vertical="center" wrapText="1"/>
      <protection hidden="1"/>
    </xf>
    <xf numFmtId="0" fontId="27" fillId="2" borderId="0" xfId="0" applyFont="1" applyFill="1" applyBorder="1" applyAlignment="1" applyProtection="1">
      <alignment vertical="center"/>
      <protection hidden="1"/>
    </xf>
    <xf numFmtId="0" fontId="27" fillId="2" borderId="0" xfId="0" applyFont="1" applyFill="1" applyAlignment="1" applyProtection="1">
      <alignment horizontal="center" vertical="center"/>
      <protection hidden="1"/>
    </xf>
    <xf numFmtId="14" fontId="21" fillId="2" borderId="7" xfId="0" applyNumberFormat="1" applyFont="1" applyFill="1" applyBorder="1" applyAlignment="1" applyProtection="1">
      <alignment vertical="top" wrapText="1"/>
      <protection hidden="1"/>
    </xf>
    <xf numFmtId="0" fontId="21" fillId="2" borderId="0" xfId="0" applyNumberFormat="1" applyFont="1" applyFill="1" applyBorder="1" applyAlignment="1" applyProtection="1">
      <alignment vertical="top" wrapText="1"/>
      <protection hidden="1"/>
    </xf>
    <xf numFmtId="3" fontId="21" fillId="2" borderId="0" xfId="0" applyNumberFormat="1" applyFont="1" applyFill="1" applyBorder="1" applyAlignment="1" applyProtection="1">
      <alignment vertical="top" wrapText="1"/>
      <protection hidden="1"/>
    </xf>
    <xf numFmtId="0" fontId="31" fillId="2" borderId="0" xfId="0" applyFont="1" applyFill="1" applyBorder="1" applyAlignment="1" applyProtection="1">
      <alignment vertical="center" wrapText="1"/>
      <protection hidden="1"/>
    </xf>
    <xf numFmtId="14" fontId="21" fillId="2" borderId="2" xfId="0" applyNumberFormat="1" applyFont="1" applyFill="1" applyBorder="1" applyAlignment="1" applyProtection="1">
      <alignment vertical="top" wrapText="1"/>
      <protection hidden="1"/>
    </xf>
    <xf numFmtId="0" fontId="27" fillId="2"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2" fillId="2" borderId="0" xfId="0" applyFont="1" applyFill="1" applyAlignment="1" applyProtection="1">
      <alignment horizontal="center" vertical="center"/>
      <protection hidden="1"/>
    </xf>
    <xf numFmtId="4" fontId="2" fillId="2" borderId="0" xfId="0" applyNumberFormat="1" applyFont="1" applyFill="1" applyBorder="1" applyAlignment="1" applyProtection="1">
      <alignment vertical="center"/>
      <protection hidden="1"/>
    </xf>
    <xf numFmtId="4" fontId="2" fillId="2" borderId="0" xfId="0" applyNumberFormat="1" applyFont="1" applyFill="1" applyAlignment="1" applyProtection="1">
      <alignment horizontal="center" vertical="center"/>
      <protection hidden="1"/>
    </xf>
    <xf numFmtId="4" fontId="21" fillId="2" borderId="0" xfId="0" applyNumberFormat="1" applyFont="1" applyFill="1" applyBorder="1" applyAlignment="1" applyProtection="1">
      <alignment vertical="top" wrapText="1"/>
      <protection hidden="1"/>
    </xf>
    <xf numFmtId="3" fontId="2" fillId="2" borderId="0" xfId="0" applyNumberFormat="1" applyFont="1" applyFill="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19" fillId="3" borderId="0" xfId="0" applyFont="1" applyFill="1" applyAlignment="1">
      <alignment horizontal="left" vertical="center"/>
    </xf>
    <xf numFmtId="3" fontId="6" fillId="2" borderId="0" xfId="0" applyNumberFormat="1" applyFont="1" applyFill="1" applyAlignment="1">
      <alignment horizontal="center"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5" fillId="2" borderId="0" xfId="0" applyFont="1" applyFill="1" applyBorder="1" applyAlignment="1" applyProtection="1">
      <alignment horizontal="right" vertical="center" wrapText="1"/>
      <protection hidden="1"/>
    </xf>
    <xf numFmtId="0" fontId="2" fillId="2" borderId="0" xfId="0" applyFont="1" applyFill="1" applyAlignment="1" applyProtection="1">
      <alignment horizontal="center" vertical="center"/>
      <protection hidden="1"/>
    </xf>
    <xf numFmtId="0" fontId="23"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center" vertical="center" wrapText="1"/>
      <protection hidden="1"/>
    </xf>
    <xf numFmtId="0" fontId="23" fillId="2" borderId="0" xfId="0" applyFont="1" applyFill="1" applyBorder="1" applyAlignment="1" applyProtection="1">
      <alignment vertical="justify" wrapText="1"/>
      <protection hidden="1"/>
    </xf>
    <xf numFmtId="0" fontId="6" fillId="2" borderId="0" xfId="0" applyFont="1" applyFill="1" applyAlignment="1">
      <alignment horizontal="right" vertical="center"/>
    </xf>
    <xf numFmtId="14" fontId="12" fillId="2" borderId="0" xfId="0" applyNumberFormat="1" applyFont="1" applyFill="1" applyAlignment="1">
      <alignment horizontal="left" vertical="center"/>
    </xf>
    <xf numFmtId="1" fontId="12" fillId="2" borderId="0" xfId="0" applyNumberFormat="1" applyFont="1" applyFill="1" applyAlignment="1">
      <alignment horizontal="left" vertical="center"/>
    </xf>
    <xf numFmtId="0" fontId="6" fillId="2" borderId="0" xfId="0" applyFont="1" applyFill="1" applyAlignment="1">
      <alignment horizontal="right" vertical="center" wrapText="1"/>
    </xf>
    <xf numFmtId="14" fontId="12" fillId="2" borderId="0" xfId="0" applyNumberFormat="1" applyFont="1" applyFill="1" applyAlignment="1">
      <alignment horizontal="left" vertical="center" wrapText="1"/>
    </xf>
    <xf numFmtId="3" fontId="6" fillId="2" borderId="0" xfId="0" applyNumberFormat="1" applyFont="1" applyFill="1" applyAlignment="1">
      <alignment horizontal="center" vertical="center" wrapText="1"/>
    </xf>
    <xf numFmtId="165" fontId="12" fillId="2" borderId="0" xfId="0" applyNumberFormat="1" applyFont="1" applyFill="1" applyAlignment="1">
      <alignment horizontal="left" vertical="center"/>
    </xf>
    <xf numFmtId="3" fontId="12" fillId="2" borderId="0" xfId="0" applyNumberFormat="1" applyFont="1" applyFill="1" applyAlignment="1">
      <alignment horizontal="left" vertical="center"/>
    </xf>
    <xf numFmtId="3" fontId="15" fillId="2" borderId="0" xfId="0" applyNumberFormat="1" applyFont="1" applyFill="1" applyAlignment="1">
      <alignment horizontal="left" vertical="center"/>
    </xf>
    <xf numFmtId="3" fontId="6" fillId="2" borderId="0" xfId="0" applyNumberFormat="1" applyFont="1" applyFill="1" applyAlignment="1">
      <alignment horizontal="left" vertical="center"/>
    </xf>
    <xf numFmtId="4" fontId="6" fillId="2" borderId="0" xfId="0" applyNumberFormat="1" applyFont="1" applyFill="1" applyAlignment="1">
      <alignment horizontal="right" vertical="center" wrapText="1"/>
    </xf>
    <xf numFmtId="0" fontId="28" fillId="6" borderId="0" xfId="0" applyFont="1" applyFill="1" applyAlignment="1">
      <alignment horizontal="right"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center" vertical="center"/>
    </xf>
    <xf numFmtId="3" fontId="33" fillId="10" borderId="0" xfId="0" applyNumberFormat="1" applyFont="1" applyFill="1" applyAlignment="1">
      <alignment horizontal="center" vertical="center"/>
    </xf>
    <xf numFmtId="0" fontId="34" fillId="2" borderId="0" xfId="0" applyFont="1" applyFill="1" applyBorder="1" applyAlignment="1" applyProtection="1">
      <alignment vertical="center" wrapText="1"/>
      <protection hidden="1"/>
    </xf>
    <xf numFmtId="10" fontId="2" fillId="2" borderId="0" xfId="0" applyNumberFormat="1" applyFont="1" applyFill="1" applyAlignment="1" applyProtection="1">
      <alignment vertical="center"/>
      <protection hidden="1"/>
    </xf>
    <xf numFmtId="0" fontId="6" fillId="2" borderId="0" xfId="0" applyFont="1" applyFill="1" applyAlignment="1" applyProtection="1">
      <alignment vertical="center"/>
      <protection hidden="1"/>
    </xf>
    <xf numFmtId="14" fontId="30" fillId="2" borderId="0" xfId="0" applyNumberFormat="1" applyFont="1" applyFill="1" applyBorder="1" applyAlignment="1" applyProtection="1">
      <alignment horizontal="left" vertical="top" wrapText="1"/>
      <protection hidden="1"/>
    </xf>
    <xf numFmtId="3" fontId="22" fillId="2" borderId="0" xfId="0" applyNumberFormat="1" applyFont="1" applyFill="1" applyBorder="1" applyAlignment="1" applyProtection="1">
      <alignment vertical="center" wrapText="1"/>
      <protection hidden="1"/>
    </xf>
    <xf numFmtId="0" fontId="35" fillId="2" borderId="0" xfId="0" applyFont="1" applyFill="1" applyBorder="1" applyAlignment="1" applyProtection="1">
      <alignment horizontal="left" vertical="center" wrapText="1"/>
      <protection hidden="1"/>
    </xf>
    <xf numFmtId="14" fontId="21" fillId="2" borderId="0" xfId="0" applyNumberFormat="1" applyFont="1" applyFill="1" applyBorder="1" applyAlignment="1" applyProtection="1">
      <alignment horizontal="left" vertical="top" wrapText="1"/>
      <protection hidden="1"/>
    </xf>
    <xf numFmtId="3" fontId="7" fillId="2" borderId="0" xfId="0" applyNumberFormat="1" applyFont="1" applyFill="1" applyBorder="1" applyAlignment="1">
      <alignment horizontal="center" vertical="center"/>
    </xf>
    <xf numFmtId="0" fontId="19" fillId="9" borderId="18" xfId="0" applyFont="1" applyFill="1" applyBorder="1" applyAlignment="1">
      <alignment horizontal="center" vertical="center"/>
    </xf>
    <xf numFmtId="0" fontId="6" fillId="2" borderId="18" xfId="0" applyFont="1" applyFill="1" applyBorder="1" applyAlignment="1">
      <alignment horizontal="center" vertical="center"/>
    </xf>
    <xf numFmtId="10" fontId="12" fillId="2" borderId="0" xfId="0" applyNumberFormat="1" applyFont="1" applyFill="1" applyAlignment="1">
      <alignment horizontal="left" vertical="center"/>
    </xf>
    <xf numFmtId="9" fontId="12" fillId="2" borderId="0" xfId="0" applyNumberFormat="1" applyFont="1" applyFill="1" applyAlignment="1">
      <alignment horizontal="left" vertical="center"/>
    </xf>
    <xf numFmtId="3" fontId="26" fillId="2" borderId="0" xfId="0" applyNumberFormat="1" applyFont="1" applyFill="1" applyBorder="1" applyAlignment="1" applyProtection="1">
      <alignment horizontal="right" vertical="center" wrapText="1"/>
      <protection hidden="1"/>
    </xf>
    <xf numFmtId="4" fontId="12" fillId="2" borderId="0" xfId="0" applyNumberFormat="1" applyFont="1" applyFill="1" applyAlignment="1">
      <alignment horizontal="left" vertical="center"/>
    </xf>
    <xf numFmtId="0" fontId="2" fillId="2" borderId="0" xfId="0" applyFont="1" applyFill="1" applyAlignment="1" applyProtection="1">
      <alignment horizontal="center" vertical="center"/>
      <protection hidden="1"/>
    </xf>
    <xf numFmtId="0" fontId="27" fillId="2" borderId="0"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right" vertical="center" wrapText="1"/>
      <protection hidden="1"/>
    </xf>
    <xf numFmtId="9" fontId="26" fillId="2" borderId="0" xfId="0" applyNumberFormat="1" applyFont="1" applyFill="1" applyBorder="1" applyAlignment="1" applyProtection="1">
      <alignment horizontal="right" vertical="center" wrapText="1"/>
      <protection hidden="1"/>
    </xf>
    <xf numFmtId="164" fontId="12" fillId="2" borderId="0" xfId="0" applyNumberFormat="1" applyFont="1" applyFill="1" applyAlignment="1">
      <alignment horizontal="right"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7" fillId="2" borderId="0" xfId="0" applyFont="1" applyFill="1" applyBorder="1" applyAlignment="1" applyProtection="1">
      <alignment horizontal="right" vertical="center" wrapText="1"/>
      <protection hidden="1"/>
    </xf>
    <xf numFmtId="3" fontId="22" fillId="2" borderId="0" xfId="0" applyNumberFormat="1" applyFont="1" applyFill="1" applyBorder="1" applyAlignment="1" applyProtection="1">
      <alignment horizontal="right" vertical="center" wrapText="1"/>
      <protection hidden="1"/>
    </xf>
    <xf numFmtId="0" fontId="30" fillId="2" borderId="0" xfId="0" applyFont="1" applyFill="1" applyBorder="1" applyAlignment="1" applyProtection="1">
      <alignment vertical="center" wrapText="1"/>
      <protection hidden="1"/>
    </xf>
    <xf numFmtId="10" fontId="6" fillId="2" borderId="0" xfId="0" applyNumberFormat="1" applyFont="1" applyFill="1" applyAlignment="1" applyProtection="1">
      <alignment vertical="center" wrapText="1"/>
      <protection hidden="1"/>
    </xf>
    <xf numFmtId="14" fontId="21" fillId="2" borderId="7" xfId="0" applyNumberFormat="1" applyFont="1" applyFill="1" applyBorder="1" applyAlignment="1" applyProtection="1">
      <alignment horizontal="left" vertical="top" wrapText="1"/>
      <protection hidden="1"/>
    </xf>
    <xf numFmtId="3" fontId="40" fillId="2" borderId="0" xfId="0" applyNumberFormat="1" applyFont="1" applyFill="1" applyAlignment="1">
      <alignment horizontal="left" vertical="center"/>
    </xf>
    <xf numFmtId="0" fontId="21" fillId="2" borderId="0" xfId="0" applyNumberFormat="1" applyFont="1" applyFill="1" applyBorder="1" applyAlignment="1" applyProtection="1">
      <alignment horizontal="left" vertical="top" wrapText="1"/>
      <protection hidden="1"/>
    </xf>
    <xf numFmtId="0" fontId="21" fillId="2" borderId="7" xfId="0" applyNumberFormat="1" applyFont="1" applyFill="1" applyBorder="1" applyAlignment="1" applyProtection="1">
      <alignment horizontal="left" vertical="top" wrapText="1"/>
      <protection hidden="1"/>
    </xf>
    <xf numFmtId="0" fontId="12" fillId="2" borderId="0" xfId="0" applyNumberFormat="1" applyFont="1" applyFill="1" applyAlignment="1">
      <alignment horizontal="left" vertical="center"/>
    </xf>
    <xf numFmtId="0" fontId="2" fillId="2" borderId="0" xfId="0" applyFont="1" applyFill="1" applyAlignment="1" applyProtection="1">
      <alignment horizontal="center" vertical="center"/>
      <protection hidden="1"/>
    </xf>
    <xf numFmtId="0" fontId="43" fillId="2" borderId="0" xfId="0" applyFont="1" applyFill="1" applyBorder="1" applyAlignment="1" applyProtection="1">
      <alignment vertical="center" wrapText="1"/>
      <protection hidden="1"/>
    </xf>
    <xf numFmtId="0" fontId="41" fillId="2" borderId="0" xfId="0" applyFont="1" applyFill="1" applyBorder="1" applyAlignment="1" applyProtection="1">
      <alignment horizontal="right" vertical="center" wrapText="1"/>
      <protection hidden="1"/>
    </xf>
    <xf numFmtId="164" fontId="29" fillId="2" borderId="0" xfId="0" applyNumberFormat="1" applyFont="1" applyFill="1" applyBorder="1" applyAlignment="1" applyProtection="1">
      <alignment horizontal="left" vertical="center" wrapText="1"/>
      <protection hidden="1"/>
    </xf>
    <xf numFmtId="0" fontId="30" fillId="2" borderId="0" xfId="0" applyFont="1" applyFill="1" applyBorder="1" applyAlignment="1" applyProtection="1">
      <alignment horizontal="justify" vertical="center" wrapText="1"/>
      <protection hidden="1"/>
    </xf>
    <xf numFmtId="0" fontId="5" fillId="2" borderId="12" xfId="0" applyFont="1" applyFill="1" applyBorder="1" applyAlignment="1" applyProtection="1">
      <alignment horizontal="center" vertical="center"/>
      <protection hidden="1"/>
    </xf>
    <xf numFmtId="0" fontId="31" fillId="6" borderId="0" xfId="0" applyFont="1" applyFill="1" applyBorder="1" applyAlignment="1" applyProtection="1">
      <alignment horizontal="right" vertical="center" wrapText="1"/>
      <protection hidden="1"/>
    </xf>
    <xf numFmtId="9" fontId="26" fillId="6" borderId="0" xfId="0" applyNumberFormat="1" applyFont="1" applyFill="1" applyBorder="1" applyAlignment="1" applyProtection="1">
      <alignment horizontal="right" vertical="center" wrapText="1"/>
      <protection hidden="1"/>
    </xf>
    <xf numFmtId="0" fontId="23" fillId="2" borderId="0" xfId="0" applyFont="1" applyFill="1" applyBorder="1" applyAlignment="1" applyProtection="1">
      <alignment horizontal="left" vertical="center" wrapText="1"/>
      <protection hidden="1"/>
    </xf>
    <xf numFmtId="3" fontId="26" fillId="6" borderId="0" xfId="0" applyNumberFormat="1" applyFont="1" applyFill="1" applyBorder="1" applyAlignment="1" applyProtection="1">
      <alignment horizontal="right" vertical="center" wrapText="1"/>
      <protection hidden="1"/>
    </xf>
    <xf numFmtId="0" fontId="21" fillId="6" borderId="0" xfId="0" applyNumberFormat="1" applyFont="1" applyFill="1" applyBorder="1" applyAlignment="1" applyProtection="1">
      <alignment horizontal="left" vertical="top" wrapText="1"/>
      <protection hidden="1"/>
    </xf>
    <xf numFmtId="0" fontId="27" fillId="2" borderId="0" xfId="0" applyNumberFormat="1" applyFont="1" applyFill="1" applyBorder="1" applyAlignment="1" applyProtection="1">
      <alignment horizontal="right" vertical="top" wrapText="1"/>
      <protection hidden="1"/>
    </xf>
    <xf numFmtId="0" fontId="36" fillId="2" borderId="0" xfId="0" applyNumberFormat="1" applyFont="1" applyFill="1" applyBorder="1" applyAlignment="1" applyProtection="1">
      <alignment horizontal="left" vertical="top" wrapText="1"/>
      <protection hidden="1"/>
    </xf>
    <xf numFmtId="0" fontId="24" fillId="2" borderId="9" xfId="0" applyFont="1" applyFill="1" applyBorder="1" applyAlignment="1" applyProtection="1">
      <alignment horizontal="left" vertical="center" wrapText="1"/>
      <protection hidden="1"/>
    </xf>
    <xf numFmtId="0" fontId="23" fillId="2" borderId="0" xfId="0" applyFont="1" applyFill="1" applyBorder="1" applyAlignment="1" applyProtection="1">
      <alignment horizontal="center" vertical="center" wrapText="1"/>
      <protection hidden="1"/>
    </xf>
    <xf numFmtId="0" fontId="22" fillId="2" borderId="7"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27" fillId="4" borderId="0" xfId="0" applyFont="1" applyFill="1" applyBorder="1" applyAlignment="1" applyProtection="1">
      <alignment horizontal="right" vertical="center" wrapText="1"/>
      <protection hidden="1"/>
    </xf>
    <xf numFmtId="3" fontId="22" fillId="6" borderId="0" xfId="0" applyNumberFormat="1" applyFont="1" applyFill="1" applyBorder="1" applyAlignment="1" applyProtection="1">
      <alignment horizontal="right" vertical="center" wrapText="1"/>
      <protection hidden="1"/>
    </xf>
    <xf numFmtId="0" fontId="27" fillId="6" borderId="0" xfId="0" applyFont="1" applyFill="1" applyBorder="1" applyAlignment="1" applyProtection="1">
      <alignment horizontal="right" vertical="center" wrapText="1"/>
      <protection hidden="1"/>
    </xf>
    <xf numFmtId="164" fontId="22" fillId="2" borderId="7" xfId="0" applyNumberFormat="1" applyFont="1" applyFill="1" applyBorder="1" applyAlignment="1" applyProtection="1">
      <alignment horizontal="center" vertical="center" wrapText="1"/>
      <protection hidden="1"/>
    </xf>
    <xf numFmtId="0" fontId="28" fillId="2" borderId="7" xfId="0" applyFont="1" applyFill="1" applyBorder="1" applyAlignment="1" applyProtection="1">
      <alignment horizontal="right" vertical="top" wrapText="1"/>
      <protection hidden="1"/>
    </xf>
    <xf numFmtId="0" fontId="36" fillId="6" borderId="0" xfId="0" applyFont="1" applyFill="1" applyBorder="1" applyAlignment="1" applyProtection="1">
      <alignment horizontal="left" vertical="top" wrapText="1"/>
      <protection hidden="1"/>
    </xf>
    <xf numFmtId="0" fontId="27" fillId="2" borderId="0" xfId="0" applyFont="1" applyFill="1" applyBorder="1" applyAlignment="1" applyProtection="1">
      <alignment horizontal="center" vertical="center" wrapText="1"/>
      <protection hidden="1"/>
    </xf>
    <xf numFmtId="4" fontId="26" fillId="6" borderId="0" xfId="0" applyNumberFormat="1" applyFont="1" applyFill="1" applyBorder="1" applyAlignment="1" applyProtection="1">
      <alignment horizontal="right" vertical="center" wrapText="1"/>
      <protection hidden="1"/>
    </xf>
    <xf numFmtId="0" fontId="25" fillId="2" borderId="0" xfId="0" applyFont="1" applyFill="1" applyBorder="1" applyAlignment="1" applyProtection="1">
      <alignment horizontal="right" vertical="center" wrapText="1"/>
      <protection hidden="1"/>
    </xf>
    <xf numFmtId="0" fontId="23" fillId="2" borderId="7" xfId="0" applyFont="1" applyFill="1" applyBorder="1" applyAlignment="1" applyProtection="1">
      <alignment horizontal="center" vertical="center" wrapText="1"/>
      <protection hidden="1"/>
    </xf>
    <xf numFmtId="0" fontId="34" fillId="2" borderId="0" xfId="0" applyFont="1" applyFill="1" applyBorder="1" applyAlignment="1" applyProtection="1">
      <alignment horizontal="left" vertical="center" wrapText="1"/>
      <protection hidden="1"/>
    </xf>
    <xf numFmtId="0" fontId="35" fillId="6" borderId="0" xfId="0" applyFont="1" applyFill="1" applyBorder="1" applyAlignment="1" applyProtection="1">
      <alignment horizontal="left" vertical="center" wrapText="1"/>
      <protection hidden="1"/>
    </xf>
    <xf numFmtId="14" fontId="30" fillId="2" borderId="0" xfId="0" applyNumberFormat="1" applyFont="1" applyFill="1" applyBorder="1" applyAlignment="1" applyProtection="1">
      <alignment horizontal="left" vertical="top" wrapText="1"/>
      <protection hidden="1"/>
    </xf>
    <xf numFmtId="9" fontId="2" fillId="2" borderId="0" xfId="0" applyNumberFormat="1"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32" fillId="2" borderId="0"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right" vertical="center" wrapText="1"/>
      <protection hidden="1"/>
    </xf>
    <xf numFmtId="0" fontId="21" fillId="6" borderId="0" xfId="0" applyFont="1" applyFill="1" applyBorder="1" applyAlignment="1" applyProtection="1">
      <alignment horizontal="left" vertical="top" wrapText="1"/>
      <protection hidden="1"/>
    </xf>
    <xf numFmtId="14" fontId="21" fillId="2" borderId="2" xfId="0" applyNumberFormat="1" applyFont="1" applyFill="1" applyBorder="1" applyAlignment="1" applyProtection="1">
      <alignment horizontal="right" vertical="center" wrapText="1"/>
      <protection hidden="1"/>
    </xf>
    <xf numFmtId="14" fontId="21" fillId="2" borderId="0" xfId="0" applyNumberFormat="1" applyFont="1" applyFill="1" applyBorder="1" applyAlignment="1" applyProtection="1">
      <alignment horizontal="right" vertical="center" wrapText="1"/>
      <protection hidden="1"/>
    </xf>
    <xf numFmtId="14" fontId="36" fillId="6" borderId="0" xfId="0" applyNumberFormat="1" applyFont="1" applyFill="1" applyBorder="1" applyAlignment="1" applyProtection="1">
      <alignment horizontal="left" vertical="top" wrapText="1"/>
      <protection hidden="1"/>
    </xf>
    <xf numFmtId="14" fontId="21" fillId="6" borderId="0" xfId="0" applyNumberFormat="1" applyFont="1" applyFill="1" applyBorder="1" applyAlignment="1" applyProtection="1">
      <alignment horizontal="left" vertical="top" wrapText="1"/>
      <protection hidden="1"/>
    </xf>
    <xf numFmtId="0" fontId="2" fillId="2" borderId="9"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22" fillId="2" borderId="0" xfId="0" applyFont="1" applyFill="1" applyBorder="1" applyAlignment="1" applyProtection="1">
      <alignment horizontal="left" vertical="center" wrapText="1"/>
      <protection hidden="1"/>
    </xf>
    <xf numFmtId="14" fontId="21" fillId="6" borderId="0" xfId="0" applyNumberFormat="1" applyFont="1" applyFill="1" applyBorder="1" applyAlignment="1" applyProtection="1">
      <alignment horizontal="left" vertical="center" wrapText="1"/>
      <protection hidden="1"/>
    </xf>
    <xf numFmtId="0" fontId="21" fillId="6" borderId="0" xfId="0" applyFont="1" applyFill="1" applyBorder="1" applyAlignment="1" applyProtection="1">
      <alignment horizontal="left" vertical="center" wrapText="1"/>
      <protection hidden="1"/>
    </xf>
    <xf numFmtId="164" fontId="21" fillId="6" borderId="0" xfId="0" applyNumberFormat="1" applyFont="1" applyFill="1" applyBorder="1" applyAlignment="1" applyProtection="1">
      <alignment horizontal="left" vertical="center" wrapText="1"/>
      <protection hidden="1"/>
    </xf>
    <xf numFmtId="164" fontId="26" fillId="6" borderId="0" xfId="0" applyNumberFormat="1" applyFont="1" applyFill="1" applyBorder="1" applyAlignment="1" applyProtection="1">
      <alignment horizontal="right" vertical="center" wrapText="1"/>
      <protection hidden="1"/>
    </xf>
    <xf numFmtId="164" fontId="22" fillId="6" borderId="0" xfId="0" applyNumberFormat="1" applyFont="1" applyFill="1" applyBorder="1" applyAlignment="1" applyProtection="1">
      <alignment horizontal="right" vertical="center" wrapText="1"/>
      <protection hidden="1"/>
    </xf>
    <xf numFmtId="0" fontId="26" fillId="2" borderId="0" xfId="0" applyFont="1" applyFill="1" applyBorder="1" applyAlignment="1" applyProtection="1">
      <alignment horizontal="left" vertical="center" wrapText="1"/>
      <protection hidden="1"/>
    </xf>
    <xf numFmtId="0" fontId="3" fillId="2" borderId="0" xfId="0" applyFont="1" applyFill="1" applyAlignment="1" applyProtection="1">
      <alignment horizontal="center" vertical="center"/>
      <protection hidden="1"/>
    </xf>
    <xf numFmtId="14" fontId="4" fillId="2" borderId="9" xfId="0" applyNumberFormat="1"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3" fontId="2" fillId="2" borderId="9" xfId="0" applyNumberFormat="1" applyFont="1" applyFill="1" applyBorder="1" applyAlignment="1" applyProtection="1">
      <alignment horizontal="center" vertical="center"/>
      <protection hidden="1"/>
    </xf>
    <xf numFmtId="0" fontId="14" fillId="2" borderId="0"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8" fillId="2" borderId="0" xfId="0" applyFont="1" applyFill="1" applyBorder="1" applyAlignment="1" applyProtection="1">
      <alignment horizontal="left" vertical="center"/>
      <protection hidden="1"/>
    </xf>
    <xf numFmtId="0" fontId="9" fillId="6" borderId="0" xfId="0" applyFont="1" applyFill="1" applyAlignment="1">
      <alignment horizontal="right" vertical="center"/>
    </xf>
    <xf numFmtId="0" fontId="33" fillId="10" borderId="0" xfId="0" applyFont="1" applyFill="1" applyAlignment="1">
      <alignment horizontal="right" vertical="center"/>
    </xf>
    <xf numFmtId="0" fontId="22" fillId="2" borderId="14" xfId="0" applyFont="1" applyFill="1" applyBorder="1" applyAlignment="1">
      <alignment horizontal="center" vertical="center"/>
    </xf>
    <xf numFmtId="14" fontId="7" fillId="2" borderId="0" xfId="0" applyNumberFormat="1" applyFont="1" applyFill="1" applyBorder="1" applyAlignment="1">
      <alignment horizontal="center" vertical="center"/>
    </xf>
    <xf numFmtId="0" fontId="12" fillId="6" borderId="0" xfId="0" applyFont="1" applyFill="1" applyAlignment="1">
      <alignment horizontal="right" vertical="center"/>
    </xf>
    <xf numFmtId="0" fontId="7" fillId="6" borderId="0" xfId="0" applyFont="1" applyFill="1" applyAlignment="1">
      <alignment horizontal="right" vertical="center"/>
    </xf>
    <xf numFmtId="0" fontId="7" fillId="14" borderId="15" xfId="0" applyFont="1" applyFill="1" applyBorder="1" applyAlignment="1">
      <alignment horizontal="left" vertical="center"/>
    </xf>
    <xf numFmtId="0" fontId="7" fillId="14" borderId="0" xfId="0" applyFont="1" applyFill="1" applyBorder="1" applyAlignment="1">
      <alignment horizontal="left" vertical="center"/>
    </xf>
    <xf numFmtId="0" fontId="7" fillId="14" borderId="0" xfId="0" applyFont="1" applyFill="1" applyBorder="1" applyAlignment="1">
      <alignment horizontal="center" vertical="center"/>
    </xf>
  </cellXfs>
  <cellStyles count="1">
    <cellStyle name="Normal" xfId="0" builtinId="0"/>
  </cellStyles>
  <dxfs count="1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X573"/>
  <sheetViews>
    <sheetView tabSelected="1" zoomScaleNormal="100" workbookViewId="0">
      <selection activeCell="I4" sqref="I4:AX5"/>
    </sheetView>
  </sheetViews>
  <sheetFormatPr defaultColWidth="1.6640625" defaultRowHeight="13.8" x14ac:dyDescent="0.3"/>
  <cols>
    <col min="1" max="62" width="1.6640625" style="7"/>
    <col min="63" max="63" width="1.6640625" style="7" customWidth="1"/>
    <col min="64" max="16384" width="1.6640625" style="7"/>
  </cols>
  <sheetData>
    <row r="2" spans="3:81" ht="21" x14ac:dyDescent="0.3">
      <c r="I2" s="199" t="s">
        <v>1</v>
      </c>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row>
    <row r="3" spans="3:81" ht="5.0999999999999996" customHeight="1" x14ac:dyDescent="0.3"/>
    <row r="4" spans="3:81" x14ac:dyDescent="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BJ4" s="14"/>
      <c r="BK4" s="14"/>
      <c r="BL4" s="14"/>
      <c r="BM4" s="14"/>
    </row>
    <row r="5" spans="3:81" x14ac:dyDescent="0.3">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BJ5" s="14"/>
      <c r="BK5" s="14"/>
      <c r="BL5" s="14"/>
      <c r="BM5" s="14"/>
    </row>
    <row r="7" spans="3:81" x14ac:dyDescent="0.3">
      <c r="AU7" s="8" t="s">
        <v>0</v>
      </c>
      <c r="AV7" s="200"/>
      <c r="AW7" s="201"/>
      <c r="AX7" s="201"/>
      <c r="AY7" s="201"/>
      <c r="AZ7" s="201"/>
      <c r="BA7" s="201"/>
      <c r="BB7" s="201"/>
      <c r="BC7" s="201"/>
      <c r="BD7" s="201"/>
    </row>
    <row r="9" spans="3:81" x14ac:dyDescent="0.3">
      <c r="AU9" s="8" t="s">
        <v>2</v>
      </c>
      <c r="AV9" s="200"/>
      <c r="AW9" s="201"/>
      <c r="AX9" s="201"/>
      <c r="AY9" s="201"/>
      <c r="AZ9" s="201"/>
      <c r="BA9" s="201"/>
      <c r="BB9" s="201"/>
      <c r="BC9" s="201"/>
      <c r="BD9" s="201"/>
    </row>
    <row r="11" spans="3:81" x14ac:dyDescent="0.3">
      <c r="N11" s="8" t="s">
        <v>12</v>
      </c>
      <c r="O11" s="202" t="str">
        <f>IF(LEN(I4)&gt;0,15," ")</f>
        <v xml:space="preserve"> </v>
      </c>
      <c r="P11" s="202"/>
      <c r="Q11" s="202"/>
      <c r="R11" s="9" t="str">
        <f>IF(LEN(O11)&gt;0,"godina"," ")</f>
        <v>godina</v>
      </c>
      <c r="S11" s="10"/>
      <c r="T11" s="10"/>
      <c r="U11" s="10"/>
      <c r="AE11" s="8" t="s">
        <v>10</v>
      </c>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N11" s="14"/>
      <c r="BO11" s="14"/>
      <c r="BP11" s="14"/>
      <c r="BQ11" s="14"/>
      <c r="BR11" s="14"/>
      <c r="BS11" s="14"/>
      <c r="BT11" s="14"/>
      <c r="BU11" s="14"/>
      <c r="BV11" s="14"/>
      <c r="BW11" s="14"/>
      <c r="BX11" s="14"/>
      <c r="BY11" s="14"/>
      <c r="BZ11" s="14"/>
      <c r="CA11" s="14"/>
      <c r="CB11" s="14"/>
      <c r="CC11" s="14"/>
    </row>
    <row r="12" spans="3:81" ht="14.4" thickBot="1" x14ac:dyDescent="0.35"/>
    <row r="13" spans="3:81" ht="5.0999999999999996" customHeight="1" x14ac:dyDescent="0.3">
      <c r="C13" s="33"/>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7"/>
      <c r="AN13" s="37"/>
      <c r="AO13" s="37"/>
      <c r="AP13" s="37"/>
      <c r="AQ13" s="37"/>
      <c r="AR13" s="37"/>
      <c r="AS13" s="37"/>
      <c r="AT13" s="37"/>
      <c r="AU13" s="37"/>
      <c r="AV13" s="37"/>
      <c r="AW13" s="37"/>
      <c r="AX13" s="37"/>
      <c r="AY13" s="37"/>
      <c r="AZ13" s="37"/>
      <c r="BA13" s="37"/>
      <c r="BB13" s="37"/>
      <c r="BC13" s="37"/>
      <c r="BD13" s="38"/>
    </row>
    <row r="14" spans="3:81" ht="15" customHeight="1" x14ac:dyDescent="0.3">
      <c r="C14" s="35"/>
      <c r="D14" s="161" t="s">
        <v>42</v>
      </c>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3"/>
    </row>
    <row r="15" spans="3:81" ht="4.95" customHeight="1" x14ac:dyDescent="0.3">
      <c r="C15" s="35"/>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13"/>
    </row>
    <row r="16" spans="3:81" ht="12" customHeight="1" x14ac:dyDescent="0.3">
      <c r="C16" s="35"/>
      <c r="D16" s="42"/>
      <c r="E16" s="42"/>
      <c r="F16" s="42"/>
      <c r="G16" s="42"/>
      <c r="H16" s="156" t="s">
        <v>43</v>
      </c>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3"/>
    </row>
    <row r="17" spans="3:56" ht="12" customHeight="1" x14ac:dyDescent="0.3">
      <c r="C17" s="35"/>
      <c r="D17" s="36"/>
      <c r="E17" s="36"/>
      <c r="F17" s="36"/>
      <c r="G17" s="36"/>
      <c r="H17" s="193" t="str">
        <f>IF(COUNTA(I4)=1,AV9," ")</f>
        <v xml:space="preserve"> </v>
      </c>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3"/>
    </row>
    <row r="18" spans="3:56" ht="4.95" customHeight="1" x14ac:dyDescent="0.3">
      <c r="C18" s="35"/>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12"/>
      <c r="AN18" s="12"/>
      <c r="AO18" s="12"/>
      <c r="AP18" s="12"/>
      <c r="AQ18" s="12"/>
      <c r="AR18" s="12"/>
      <c r="AS18" s="12"/>
      <c r="AT18" s="12"/>
      <c r="AU18" s="12"/>
      <c r="AV18" s="12"/>
      <c r="AW18" s="12"/>
      <c r="AX18" s="12"/>
      <c r="AY18" s="12"/>
      <c r="AZ18" s="12"/>
      <c r="BA18" s="12"/>
      <c r="BB18" s="12"/>
      <c r="BC18" s="12"/>
      <c r="BD18" s="13"/>
    </row>
    <row r="19" spans="3:56" ht="12" customHeight="1" x14ac:dyDescent="0.3">
      <c r="C19" s="35"/>
      <c r="D19" s="36"/>
      <c r="E19" s="36"/>
      <c r="F19" s="36"/>
      <c r="G19" s="36"/>
      <c r="H19" s="156" t="str">
        <f>CONCATENATE("Mjesna zajednica koja aplicira za projekat u okviru Opštine"," ",AV9)</f>
        <v xml:space="preserve">Mjesna zajednica koja aplicira za projekat u okviru Opštine </v>
      </c>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3"/>
    </row>
    <row r="20" spans="3:56" ht="12" customHeight="1" x14ac:dyDescent="0.3">
      <c r="C20" s="35"/>
      <c r="D20" s="36"/>
      <c r="E20" s="36"/>
      <c r="F20" s="36"/>
      <c r="G20" s="36"/>
      <c r="H20" s="193" t="str">
        <f>IF(COUNTA(I4)=1,AF11," ")</f>
        <v xml:space="preserve"> </v>
      </c>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3"/>
    </row>
    <row r="21" spans="3:56" ht="4.95" customHeight="1" x14ac:dyDescent="0.3">
      <c r="C21" s="35"/>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12"/>
      <c r="AN21" s="12"/>
      <c r="AO21" s="12"/>
      <c r="AP21" s="12"/>
      <c r="AQ21" s="12"/>
      <c r="AR21" s="12"/>
      <c r="AS21" s="12"/>
      <c r="AT21" s="12"/>
      <c r="AU21" s="12"/>
      <c r="AV21" s="12"/>
      <c r="AW21" s="12"/>
      <c r="AX21" s="12"/>
      <c r="AY21" s="12"/>
      <c r="AZ21" s="12"/>
      <c r="BA21" s="12"/>
      <c r="BB21" s="12"/>
      <c r="BC21" s="12"/>
      <c r="BD21" s="13"/>
    </row>
    <row r="22" spans="3:56" ht="12" customHeight="1" x14ac:dyDescent="0.3">
      <c r="C22" s="35"/>
      <c r="D22" s="36"/>
      <c r="E22" s="36"/>
      <c r="F22" s="36"/>
      <c r="G22" s="36"/>
      <c r="H22" s="156" t="s">
        <v>45</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3"/>
    </row>
    <row r="23" spans="3:56" ht="12" customHeight="1" x14ac:dyDescent="0.3">
      <c r="C23" s="35"/>
      <c r="D23" s="36"/>
      <c r="E23" s="36"/>
      <c r="F23" s="36"/>
      <c r="G23" s="36"/>
      <c r="H23" s="193"/>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3"/>
    </row>
    <row r="24" spans="3:56" ht="4.95" customHeight="1" x14ac:dyDescent="0.3">
      <c r="C24" s="3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12"/>
      <c r="AN24" s="12"/>
      <c r="AO24" s="12"/>
      <c r="AP24" s="12"/>
      <c r="AQ24" s="12"/>
      <c r="AR24" s="12"/>
      <c r="AS24" s="12"/>
      <c r="AT24" s="12"/>
      <c r="AU24" s="12"/>
      <c r="AV24" s="12"/>
      <c r="AW24" s="12"/>
      <c r="AX24" s="12"/>
      <c r="AY24" s="12"/>
      <c r="AZ24" s="12"/>
      <c r="BA24" s="12"/>
      <c r="BB24" s="12"/>
      <c r="BC24" s="12"/>
      <c r="BD24" s="13"/>
    </row>
    <row r="25" spans="3:56" ht="12" customHeight="1" x14ac:dyDescent="0.3">
      <c r="C25" s="35"/>
      <c r="D25" s="36"/>
      <c r="E25" s="36"/>
      <c r="F25" s="36"/>
      <c r="G25" s="36"/>
      <c r="H25" s="156" t="s">
        <v>138</v>
      </c>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3"/>
    </row>
    <row r="26" spans="3:56" ht="4.95" customHeight="1" x14ac:dyDescent="0.3">
      <c r="C26" s="35"/>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12"/>
      <c r="AN26" s="12"/>
      <c r="AO26" s="12"/>
      <c r="AP26" s="12"/>
      <c r="AQ26" s="12"/>
      <c r="AR26" s="12"/>
      <c r="AS26" s="12"/>
      <c r="AT26" s="12"/>
      <c r="AU26" s="12"/>
      <c r="AV26" s="12"/>
      <c r="AW26" s="12"/>
      <c r="AX26" s="12"/>
      <c r="AY26" s="12"/>
      <c r="AZ26" s="12"/>
      <c r="BA26" s="12"/>
      <c r="BB26" s="12"/>
      <c r="BC26" s="12"/>
      <c r="BD26" s="13"/>
    </row>
    <row r="27" spans="3:56" ht="12" customHeight="1" x14ac:dyDescent="0.3">
      <c r="C27" s="35"/>
      <c r="D27" s="36"/>
      <c r="E27" s="36"/>
      <c r="F27" s="36"/>
      <c r="G27" s="36"/>
      <c r="H27" s="193"/>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3"/>
    </row>
    <row r="28" spans="3:56" ht="4.95" customHeight="1" x14ac:dyDescent="0.3">
      <c r="C28" s="35"/>
      <c r="D28" s="36"/>
      <c r="E28" s="36"/>
      <c r="F28" s="36"/>
      <c r="G28" s="36"/>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13"/>
    </row>
    <row r="29" spans="3:56" ht="12" customHeight="1" x14ac:dyDescent="0.3">
      <c r="C29" s="35"/>
      <c r="D29" s="36"/>
      <c r="E29" s="36"/>
      <c r="F29" s="36"/>
      <c r="G29" s="36"/>
      <c r="H29" s="192" t="str">
        <f>IFERROR(IF(LEN(I4)&gt;0,Podesavanja!C22,""),"")</f>
        <v/>
      </c>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3"/>
    </row>
    <row r="30" spans="3:56" ht="4.95" customHeight="1" x14ac:dyDescent="0.3">
      <c r="C30" s="35"/>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12"/>
      <c r="AN30" s="12"/>
      <c r="AO30" s="12"/>
      <c r="AP30" s="12"/>
      <c r="AQ30" s="12"/>
      <c r="AR30" s="12"/>
      <c r="AS30" s="12"/>
      <c r="AT30" s="12"/>
      <c r="AU30" s="12"/>
      <c r="AV30" s="12"/>
      <c r="AW30" s="12"/>
      <c r="AX30" s="12"/>
      <c r="AY30" s="12"/>
      <c r="AZ30" s="12"/>
      <c r="BA30" s="12"/>
      <c r="BB30" s="12"/>
      <c r="BC30" s="12"/>
      <c r="BD30" s="13"/>
    </row>
    <row r="31" spans="3:56" ht="12" customHeight="1" x14ac:dyDescent="0.3">
      <c r="C31" s="35"/>
      <c r="D31" s="36"/>
      <c r="E31" s="36"/>
      <c r="F31" s="36"/>
      <c r="G31" s="36"/>
      <c r="H31" s="193"/>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3"/>
    </row>
    <row r="32" spans="3:56" ht="4.95" customHeight="1" x14ac:dyDescent="0.3">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12"/>
      <c r="AN32" s="12"/>
      <c r="AO32" s="12"/>
      <c r="AP32" s="12"/>
      <c r="AQ32" s="12"/>
      <c r="AR32" s="12"/>
      <c r="AS32" s="12"/>
      <c r="AT32" s="12"/>
      <c r="AU32" s="12"/>
      <c r="AV32" s="12"/>
      <c r="AW32" s="12"/>
      <c r="AX32" s="12"/>
      <c r="AY32" s="12"/>
      <c r="AZ32" s="12"/>
      <c r="BA32" s="12"/>
      <c r="BB32" s="12"/>
      <c r="BC32" s="12"/>
      <c r="BD32" s="13"/>
    </row>
    <row r="33" spans="3:56" ht="12" customHeight="1" x14ac:dyDescent="0.3">
      <c r="C33" s="35"/>
      <c r="D33" s="36"/>
      <c r="E33" s="36"/>
      <c r="F33" s="36"/>
      <c r="G33" s="36"/>
      <c r="H33" s="192" t="str">
        <f>IFERROR(IF(LEN(I4)&gt;0,Podesavanja!D22,""),"")</f>
        <v/>
      </c>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3"/>
    </row>
    <row r="34" spans="3:56" ht="4.95" customHeight="1" x14ac:dyDescent="0.3">
      <c r="C34" s="35"/>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12"/>
      <c r="AN34" s="12"/>
      <c r="AO34" s="12"/>
      <c r="AP34" s="12"/>
      <c r="AQ34" s="12"/>
      <c r="AR34" s="12"/>
      <c r="AS34" s="12"/>
      <c r="AT34" s="12"/>
      <c r="AU34" s="12"/>
      <c r="AV34" s="12"/>
      <c r="AW34" s="12"/>
      <c r="AX34" s="12"/>
      <c r="AY34" s="12"/>
      <c r="AZ34" s="12"/>
      <c r="BA34" s="12"/>
      <c r="BB34" s="12"/>
      <c r="BC34" s="12"/>
      <c r="BD34" s="13"/>
    </row>
    <row r="35" spans="3:56" ht="12" customHeight="1" x14ac:dyDescent="0.3">
      <c r="C35" s="35"/>
      <c r="D35" s="36"/>
      <c r="E35" s="36"/>
      <c r="F35" s="36"/>
      <c r="G35" s="36"/>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3"/>
    </row>
    <row r="36" spans="3:56" ht="4.95" customHeight="1" x14ac:dyDescent="0.3">
      <c r="C36" s="35"/>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12"/>
      <c r="AN36" s="12"/>
      <c r="AO36" s="12"/>
      <c r="AP36" s="12"/>
      <c r="AQ36" s="12"/>
      <c r="AR36" s="12"/>
      <c r="AS36" s="12"/>
      <c r="AT36" s="12"/>
      <c r="AU36" s="12"/>
      <c r="AV36" s="12"/>
      <c r="AW36" s="12"/>
      <c r="AX36" s="12"/>
      <c r="AY36" s="12"/>
      <c r="AZ36" s="12"/>
      <c r="BA36" s="12"/>
      <c r="BB36" s="12"/>
      <c r="BC36" s="12"/>
      <c r="BD36" s="13"/>
    </row>
    <row r="37" spans="3:56" ht="12" customHeight="1" x14ac:dyDescent="0.3">
      <c r="C37" s="35"/>
      <c r="D37" s="36"/>
      <c r="E37" s="36"/>
      <c r="F37" s="36"/>
      <c r="G37" s="36"/>
      <c r="H37" s="156" t="s">
        <v>103</v>
      </c>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3"/>
    </row>
    <row r="38" spans="3:56" s="95" customFormat="1" ht="4.95" customHeight="1" x14ac:dyDescent="0.3">
      <c r="C38" s="35"/>
      <c r="D38" s="36"/>
      <c r="E38" s="36"/>
      <c r="F38" s="36"/>
      <c r="G38" s="36"/>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3"/>
    </row>
    <row r="39" spans="3:56" ht="12" customHeight="1" x14ac:dyDescent="0.3">
      <c r="C39" s="35"/>
      <c r="D39" s="36"/>
      <c r="E39" s="36"/>
      <c r="F39" s="36"/>
      <c r="G39" s="36"/>
      <c r="H39" s="193"/>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3"/>
    </row>
    <row r="40" spans="3:56" ht="4.95" customHeight="1" x14ac:dyDescent="0.3">
      <c r="C40" s="35"/>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12"/>
      <c r="AN40" s="12"/>
      <c r="AO40" s="12"/>
      <c r="AP40" s="12"/>
      <c r="AQ40" s="12"/>
      <c r="AR40" s="12"/>
      <c r="AS40" s="12"/>
      <c r="AT40" s="12"/>
      <c r="AU40" s="12"/>
      <c r="AV40" s="12"/>
      <c r="AW40" s="12"/>
      <c r="AX40" s="12"/>
      <c r="AY40" s="12"/>
      <c r="AZ40" s="12"/>
      <c r="BA40" s="12"/>
      <c r="BB40" s="12"/>
      <c r="BC40" s="12"/>
      <c r="BD40" s="13"/>
    </row>
    <row r="41" spans="3:56" ht="12" customHeight="1" x14ac:dyDescent="0.3">
      <c r="C41" s="35"/>
      <c r="D41" s="36"/>
      <c r="E41" s="36"/>
      <c r="F41" s="36"/>
      <c r="G41" s="36"/>
      <c r="H41" s="156" t="str">
        <f>IFERROR(IF(LEN(I4)&gt;0,Podesavanja!C32,""),"")</f>
        <v/>
      </c>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3"/>
    </row>
    <row r="42" spans="3:56" ht="4.95" customHeight="1" x14ac:dyDescent="0.3">
      <c r="C42" s="35"/>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12"/>
      <c r="AN42" s="12"/>
      <c r="AO42" s="12"/>
      <c r="AP42" s="12"/>
      <c r="AQ42" s="12"/>
      <c r="AR42" s="12"/>
      <c r="AS42" s="12"/>
      <c r="AT42" s="12"/>
      <c r="AU42" s="12"/>
      <c r="AV42" s="12"/>
      <c r="AW42" s="12"/>
      <c r="AX42" s="12"/>
      <c r="AY42" s="12"/>
      <c r="AZ42" s="12"/>
      <c r="BA42" s="12"/>
      <c r="BB42" s="12"/>
      <c r="BC42" s="12"/>
      <c r="BD42" s="13"/>
    </row>
    <row r="43" spans="3:56" ht="12" customHeight="1" x14ac:dyDescent="0.3">
      <c r="C43" s="35"/>
      <c r="D43" s="36"/>
      <c r="E43" s="36"/>
      <c r="F43" s="36"/>
      <c r="G43" s="36"/>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3"/>
    </row>
    <row r="44" spans="3:56" ht="12" customHeight="1" x14ac:dyDescent="0.3">
      <c r="C44" s="35"/>
      <c r="D44" s="36"/>
      <c r="E44" s="36"/>
      <c r="F44" s="36"/>
      <c r="G44" s="36"/>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3"/>
    </row>
    <row r="45" spans="3:56" ht="12" customHeight="1" x14ac:dyDescent="0.3">
      <c r="C45" s="35"/>
      <c r="D45" s="36"/>
      <c r="E45" s="36"/>
      <c r="F45" s="36"/>
      <c r="G45" s="36"/>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3"/>
    </row>
    <row r="46" spans="3:56" ht="12" customHeight="1" x14ac:dyDescent="0.3">
      <c r="C46" s="35"/>
      <c r="D46" s="36"/>
      <c r="E46" s="36"/>
      <c r="F46" s="36"/>
      <c r="G46" s="36"/>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3"/>
    </row>
    <row r="47" spans="3:56" ht="12" customHeight="1" x14ac:dyDescent="0.3">
      <c r="C47" s="35"/>
      <c r="D47" s="36"/>
      <c r="E47" s="36"/>
      <c r="F47" s="36"/>
      <c r="G47" s="36"/>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3"/>
    </row>
    <row r="48" spans="3:56" ht="12" customHeight="1" x14ac:dyDescent="0.3">
      <c r="C48" s="35"/>
      <c r="D48" s="36"/>
      <c r="E48" s="36"/>
      <c r="F48" s="36"/>
      <c r="G48" s="36"/>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3"/>
    </row>
    <row r="49" spans="3:56" ht="12" customHeight="1" x14ac:dyDescent="0.3">
      <c r="C49" s="35"/>
      <c r="D49" s="36"/>
      <c r="E49" s="36"/>
      <c r="F49" s="36"/>
      <c r="G49" s="36"/>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3"/>
    </row>
    <row r="50" spans="3:56" ht="12" customHeight="1" x14ac:dyDescent="0.3">
      <c r="C50" s="35"/>
      <c r="D50" s="36"/>
      <c r="E50" s="36"/>
      <c r="F50" s="36"/>
      <c r="G50" s="36"/>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3"/>
    </row>
    <row r="51" spans="3:56" ht="12" customHeight="1" x14ac:dyDescent="0.3">
      <c r="C51" s="35"/>
      <c r="D51" s="36"/>
      <c r="E51" s="36"/>
      <c r="F51" s="36"/>
      <c r="G51" s="36"/>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3"/>
    </row>
    <row r="52" spans="3:56" ht="12" customHeight="1" x14ac:dyDescent="0.3">
      <c r="C52" s="35"/>
      <c r="D52" s="36"/>
      <c r="E52" s="36"/>
      <c r="F52" s="36"/>
      <c r="G52" s="36"/>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3"/>
    </row>
    <row r="53" spans="3:56" ht="12" customHeight="1" x14ac:dyDescent="0.3">
      <c r="C53" s="35"/>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12"/>
      <c r="AN53" s="12"/>
      <c r="AO53" s="12"/>
      <c r="AP53" s="12"/>
      <c r="AQ53" s="12"/>
      <c r="AR53" s="12"/>
      <c r="AS53" s="12"/>
      <c r="AT53" s="12"/>
      <c r="AU53" s="12"/>
      <c r="AV53" s="12"/>
      <c r="AW53" s="12"/>
      <c r="AX53" s="12"/>
      <c r="AY53" s="12"/>
      <c r="AZ53" s="12"/>
      <c r="BA53" s="12"/>
      <c r="BB53" s="12"/>
      <c r="BC53" s="12"/>
      <c r="BD53" s="13"/>
    </row>
    <row r="54" spans="3:56" ht="15" customHeight="1" x14ac:dyDescent="0.3">
      <c r="C54" s="35"/>
      <c r="D54" s="161" t="s">
        <v>44</v>
      </c>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3"/>
    </row>
    <row r="55" spans="3:56" ht="4.95" customHeight="1" x14ac:dyDescent="0.3">
      <c r="C55" s="35"/>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12"/>
      <c r="AN55" s="12"/>
      <c r="AO55" s="12"/>
      <c r="AP55" s="12"/>
      <c r="AQ55" s="12"/>
      <c r="AR55" s="12"/>
      <c r="AS55" s="12"/>
      <c r="AT55" s="12"/>
      <c r="AU55" s="12"/>
      <c r="AV55" s="12"/>
      <c r="AW55" s="12"/>
      <c r="AX55" s="12"/>
      <c r="AY55" s="12"/>
      <c r="AZ55" s="12"/>
      <c r="BA55" s="12"/>
      <c r="BB55" s="12"/>
      <c r="BC55" s="12"/>
      <c r="BD55" s="13"/>
    </row>
    <row r="56" spans="3:56" ht="12" customHeight="1" x14ac:dyDescent="0.3">
      <c r="C56" s="35"/>
      <c r="D56" s="36"/>
      <c r="E56" s="36"/>
      <c r="F56" s="36"/>
      <c r="G56" s="36"/>
      <c r="H56" s="156" t="str">
        <f>IF(COUNTA(I4)=1,VLOOKUP(I4,Podesavanja!$B$3:$I$4,8,FALSE)," ")</f>
        <v xml:space="preserve"> </v>
      </c>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3"/>
    </row>
    <row r="57" spans="3:56" ht="12" customHeight="1" x14ac:dyDescent="0.3">
      <c r="C57" s="35"/>
      <c r="D57" s="36"/>
      <c r="E57" s="36"/>
      <c r="F57" s="36"/>
      <c r="G57" s="36"/>
      <c r="H57" s="193"/>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3"/>
    </row>
    <row r="58" spans="3:56" ht="12" customHeight="1" x14ac:dyDescent="0.3">
      <c r="C58" s="35"/>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12"/>
      <c r="AN58" s="12"/>
      <c r="AO58" s="12"/>
      <c r="AP58" s="12"/>
      <c r="AQ58" s="12"/>
      <c r="AR58" s="12"/>
      <c r="AS58" s="12"/>
      <c r="AT58" s="12"/>
      <c r="AU58" s="12"/>
      <c r="AV58" s="12"/>
      <c r="AW58" s="12"/>
      <c r="AX58" s="12"/>
      <c r="AY58" s="12"/>
      <c r="AZ58" s="12"/>
      <c r="BA58" s="12"/>
      <c r="BB58" s="12"/>
      <c r="BC58" s="12"/>
      <c r="BD58" s="13"/>
    </row>
    <row r="59" spans="3:56" ht="12" customHeight="1" x14ac:dyDescent="0.3">
      <c r="C59" s="35"/>
      <c r="D59" s="36"/>
      <c r="E59" s="36"/>
      <c r="F59" s="36"/>
      <c r="G59" s="36"/>
      <c r="H59" s="156" t="str">
        <f>IF(COUNTA(I4)=1,VLOOKUP(I4,Podesavanja!$B$3:$J$4,9,FALSE)," ")</f>
        <v xml:space="preserve"> </v>
      </c>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3"/>
    </row>
    <row r="60" spans="3:56" ht="12" customHeight="1" x14ac:dyDescent="0.3">
      <c r="C60" s="35"/>
      <c r="D60" s="36"/>
      <c r="E60" s="36"/>
      <c r="F60" s="36"/>
      <c r="G60" s="3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3"/>
    </row>
    <row r="61" spans="3:56" ht="12" customHeight="1" x14ac:dyDescent="0.3">
      <c r="C61" s="35"/>
      <c r="D61" s="36"/>
      <c r="E61" s="36"/>
      <c r="F61" s="36"/>
      <c r="G61" s="3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3"/>
    </row>
    <row r="62" spans="3:56" ht="12" customHeight="1" x14ac:dyDescent="0.3">
      <c r="C62" s="35"/>
      <c r="D62" s="36"/>
      <c r="E62" s="36"/>
      <c r="F62" s="36"/>
      <c r="G62" s="3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c r="BA62" s="186"/>
      <c r="BB62" s="186"/>
      <c r="BC62" s="186"/>
      <c r="BD62" s="13"/>
    </row>
    <row r="63" spans="3:56" ht="12" customHeight="1" x14ac:dyDescent="0.3">
      <c r="C63" s="35"/>
      <c r="D63" s="36"/>
      <c r="E63" s="36"/>
      <c r="F63" s="36"/>
      <c r="G63" s="3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3"/>
    </row>
    <row r="64" spans="3:56" ht="12" customHeight="1" x14ac:dyDescent="0.3">
      <c r="C64" s="35"/>
      <c r="D64" s="36"/>
      <c r="E64" s="36"/>
      <c r="F64" s="36"/>
      <c r="G64" s="3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c r="BA64" s="186"/>
      <c r="BB64" s="186"/>
      <c r="BC64" s="186"/>
      <c r="BD64" s="13"/>
    </row>
    <row r="65" spans="2:56" ht="12" customHeight="1" x14ac:dyDescent="0.3">
      <c r="C65" s="35"/>
      <c r="D65" s="36"/>
      <c r="E65" s="36"/>
      <c r="F65" s="36"/>
      <c r="G65" s="3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3"/>
    </row>
    <row r="66" spans="2:56" ht="12" customHeight="1" x14ac:dyDescent="0.3">
      <c r="C66" s="35"/>
      <c r="D66" s="36"/>
      <c r="E66" s="36"/>
      <c r="F66" s="36"/>
      <c r="G66" s="3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3"/>
    </row>
    <row r="67" spans="2:56" ht="12" customHeight="1" x14ac:dyDescent="0.3">
      <c r="C67" s="35"/>
      <c r="D67" s="36"/>
      <c r="E67" s="36"/>
      <c r="F67" s="36"/>
      <c r="G67" s="3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3"/>
    </row>
    <row r="68" spans="2:56" ht="12" customHeight="1" x14ac:dyDescent="0.3">
      <c r="C68" s="35"/>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12"/>
      <c r="AN68" s="12"/>
      <c r="AO68" s="12"/>
      <c r="AP68" s="12"/>
      <c r="AQ68" s="12"/>
      <c r="AR68" s="12"/>
      <c r="AS68" s="12"/>
      <c r="AT68" s="12"/>
      <c r="AU68" s="12"/>
      <c r="AV68" s="12"/>
      <c r="AW68" s="12"/>
      <c r="AX68" s="12"/>
      <c r="AY68" s="12"/>
      <c r="AZ68" s="12"/>
      <c r="BA68" s="12"/>
      <c r="BB68" s="12"/>
      <c r="BC68" s="12"/>
      <c r="BD68" s="13"/>
    </row>
    <row r="69" spans="2:56" ht="12" customHeight="1" thickBot="1" x14ac:dyDescent="0.35">
      <c r="C69" s="50"/>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2"/>
      <c r="AN69" s="52"/>
      <c r="AO69" s="52"/>
      <c r="AP69" s="52"/>
      <c r="AQ69" s="52"/>
      <c r="AR69" s="52"/>
      <c r="AS69" s="52"/>
      <c r="AT69" s="52"/>
      <c r="AU69" s="52"/>
      <c r="AV69" s="52"/>
      <c r="AW69" s="52"/>
      <c r="AX69" s="52"/>
      <c r="AY69" s="52"/>
      <c r="AZ69" s="52"/>
      <c r="BA69" s="52"/>
      <c r="BB69" s="52"/>
      <c r="BC69" s="52"/>
      <c r="BD69" s="53"/>
    </row>
    <row r="70" spans="2:56" ht="12" customHeight="1" x14ac:dyDescent="0.3">
      <c r="B70" s="1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12"/>
      <c r="AN70" s="12"/>
      <c r="AO70" s="12"/>
      <c r="AP70" s="12"/>
      <c r="AQ70" s="12"/>
      <c r="AR70" s="12"/>
      <c r="AS70" s="12"/>
      <c r="AT70" s="12"/>
      <c r="AU70" s="12"/>
      <c r="AV70" s="12"/>
      <c r="AW70" s="12"/>
      <c r="AX70" s="12"/>
      <c r="AY70" s="12"/>
      <c r="AZ70" s="12"/>
      <c r="BA70" s="12"/>
      <c r="BB70" s="12"/>
      <c r="BC70" s="12"/>
      <c r="BD70" s="12"/>
    </row>
    <row r="71" spans="2:56" ht="12" customHeight="1" x14ac:dyDescent="0.3">
      <c r="B71" s="1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12"/>
      <c r="AN71" s="12"/>
      <c r="AO71" s="12"/>
      <c r="AP71" s="12"/>
      <c r="AQ71" s="12"/>
      <c r="AR71" s="12"/>
      <c r="AS71" s="12"/>
      <c r="AT71" s="12"/>
      <c r="AU71" s="12"/>
      <c r="AV71" s="12"/>
      <c r="AW71" s="12"/>
      <c r="AX71" s="12"/>
      <c r="AY71" s="12"/>
      <c r="AZ71" s="12"/>
      <c r="BA71" s="12"/>
      <c r="BB71" s="12"/>
      <c r="BC71" s="12"/>
      <c r="BD71" s="12"/>
    </row>
    <row r="72" spans="2:56" ht="12" customHeight="1" x14ac:dyDescent="0.3">
      <c r="B72" s="1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12"/>
      <c r="AN72" s="12"/>
      <c r="AO72" s="153" t="s">
        <v>158</v>
      </c>
      <c r="AP72" s="153"/>
      <c r="AQ72" s="153"/>
      <c r="AR72" s="153"/>
      <c r="AS72" s="153"/>
      <c r="AT72" s="153"/>
      <c r="AU72" s="153"/>
      <c r="AV72" s="153"/>
      <c r="AW72" s="153"/>
      <c r="AX72" s="153"/>
      <c r="AY72" s="153"/>
      <c r="AZ72" s="153"/>
      <c r="BA72" s="153"/>
      <c r="BB72" s="153"/>
      <c r="BC72" s="153"/>
      <c r="BD72" s="12"/>
    </row>
    <row r="73" spans="2:56" ht="12" customHeight="1" x14ac:dyDescent="0.3">
      <c r="B73" s="1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12"/>
      <c r="AN73" s="12"/>
      <c r="AO73" s="12"/>
      <c r="AP73" s="12"/>
      <c r="AQ73" s="12"/>
      <c r="AR73" s="12"/>
      <c r="AS73" s="12"/>
      <c r="AT73" s="12"/>
      <c r="AU73" s="12"/>
      <c r="AV73" s="12"/>
      <c r="AW73" s="12"/>
      <c r="AX73" s="12"/>
      <c r="AY73" s="12"/>
      <c r="AZ73" s="12"/>
      <c r="BA73" s="12"/>
      <c r="BB73" s="12"/>
      <c r="BC73" s="12"/>
      <c r="BD73" s="12"/>
    </row>
    <row r="74" spans="2:56" ht="12" customHeight="1" x14ac:dyDescent="0.3">
      <c r="B74" s="1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12"/>
      <c r="AN74" s="12"/>
      <c r="AO74" s="12"/>
      <c r="AP74" s="12"/>
      <c r="AQ74" s="12"/>
      <c r="AR74" s="12"/>
      <c r="AS74" s="12"/>
      <c r="AT74" s="12"/>
      <c r="AU74" s="12"/>
      <c r="AV74" s="12"/>
      <c r="AW74" s="12"/>
      <c r="AX74" s="12"/>
      <c r="AY74" s="12"/>
      <c r="AZ74" s="12"/>
      <c r="BA74" s="12"/>
      <c r="BB74" s="12"/>
      <c r="BC74" s="12"/>
      <c r="BD74" s="12"/>
    </row>
    <row r="75" spans="2:56" ht="12" customHeight="1" x14ac:dyDescent="0.3">
      <c r="B75" s="1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12"/>
      <c r="AN75" s="12"/>
      <c r="AO75" s="12"/>
      <c r="AP75" s="12"/>
      <c r="AQ75" s="12"/>
      <c r="AR75" s="12"/>
      <c r="AS75" s="12"/>
      <c r="AT75" s="12"/>
      <c r="AU75" s="12"/>
      <c r="AV75" s="12"/>
      <c r="AW75" s="12"/>
      <c r="AX75" s="12"/>
      <c r="AY75" s="12"/>
      <c r="AZ75" s="12"/>
      <c r="BA75" s="12"/>
      <c r="BB75" s="12"/>
      <c r="BC75" s="12"/>
      <c r="BD75" s="12"/>
    </row>
    <row r="76" spans="2:56" ht="12" customHeight="1" thickBot="1" x14ac:dyDescent="0.35">
      <c r="B76" s="1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2"/>
      <c r="AN76" s="52"/>
      <c r="AO76" s="52"/>
      <c r="AP76" s="52"/>
      <c r="AQ76" s="52"/>
      <c r="AR76" s="52"/>
      <c r="AS76" s="52"/>
      <c r="AT76" s="52"/>
      <c r="AU76" s="52"/>
      <c r="AV76" s="52"/>
      <c r="AW76" s="52"/>
      <c r="AX76" s="52"/>
      <c r="AY76" s="52"/>
      <c r="AZ76" s="52"/>
      <c r="BA76" s="52"/>
      <c r="BB76" s="52"/>
      <c r="BC76" s="52"/>
      <c r="BD76" s="52"/>
    </row>
    <row r="77" spans="2:56" ht="12" customHeight="1" x14ac:dyDescent="0.3">
      <c r="B77" s="11"/>
      <c r="C77" s="35"/>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13"/>
    </row>
    <row r="78" spans="2:56" ht="12" customHeight="1" x14ac:dyDescent="0.3">
      <c r="B78" s="11"/>
      <c r="C78" s="35"/>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12"/>
      <c r="AN78" s="12"/>
      <c r="AO78" s="12"/>
      <c r="AP78" s="12"/>
      <c r="AQ78" s="12"/>
      <c r="AR78" s="12"/>
      <c r="AS78" s="12"/>
      <c r="AT78" s="12"/>
      <c r="AU78" s="12"/>
      <c r="AV78" s="12"/>
      <c r="AW78" s="12"/>
      <c r="AX78" s="12"/>
      <c r="AY78" s="12"/>
      <c r="AZ78" s="12"/>
      <c r="BA78" s="12"/>
      <c r="BB78" s="12"/>
      <c r="BC78" s="12"/>
      <c r="BD78" s="13"/>
    </row>
    <row r="79" spans="2:56" ht="12" customHeight="1" x14ac:dyDescent="0.3">
      <c r="B79" s="11"/>
      <c r="C79" s="35"/>
      <c r="D79" s="36"/>
      <c r="E79" s="36"/>
      <c r="F79" s="36"/>
      <c r="G79" s="36"/>
      <c r="H79" s="156" t="s">
        <v>146</v>
      </c>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3"/>
    </row>
    <row r="80" spans="2:56" ht="12" customHeight="1" x14ac:dyDescent="0.3">
      <c r="B80" s="11"/>
      <c r="C80" s="35"/>
      <c r="D80" s="36"/>
      <c r="E80" s="36"/>
      <c r="F80" s="36"/>
      <c r="G80" s="3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3"/>
    </row>
    <row r="81" spans="2:56" ht="12" customHeight="1" x14ac:dyDescent="0.3">
      <c r="B81" s="11"/>
      <c r="C81" s="35"/>
      <c r="D81" s="36"/>
      <c r="E81" s="36"/>
      <c r="F81" s="36"/>
      <c r="G81" s="3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3"/>
    </row>
    <row r="82" spans="2:56" ht="12" customHeight="1" x14ac:dyDescent="0.3">
      <c r="B82" s="11"/>
      <c r="C82" s="35"/>
      <c r="D82" s="36"/>
      <c r="E82" s="36"/>
      <c r="F82" s="36"/>
      <c r="G82" s="3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3"/>
    </row>
    <row r="83" spans="2:56" ht="12" customHeight="1" x14ac:dyDescent="0.3">
      <c r="B83" s="11"/>
      <c r="C83" s="35"/>
      <c r="D83" s="36"/>
      <c r="E83" s="36"/>
      <c r="F83" s="36"/>
      <c r="G83" s="3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3"/>
    </row>
    <row r="84" spans="2:56" ht="12" customHeight="1" x14ac:dyDescent="0.3">
      <c r="B84" s="11"/>
      <c r="C84" s="35"/>
      <c r="D84" s="36"/>
      <c r="E84" s="36"/>
      <c r="F84" s="36"/>
      <c r="G84" s="3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3"/>
    </row>
    <row r="85" spans="2:56" ht="12" customHeight="1" x14ac:dyDescent="0.3">
      <c r="B85" s="11"/>
      <c r="C85" s="35"/>
      <c r="D85" s="36"/>
      <c r="E85" s="36"/>
      <c r="F85" s="36"/>
      <c r="G85" s="3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3"/>
    </row>
    <row r="86" spans="2:56" ht="12" customHeight="1" x14ac:dyDescent="0.3">
      <c r="B86" s="11"/>
      <c r="C86" s="35"/>
      <c r="D86" s="36"/>
      <c r="E86" s="36"/>
      <c r="F86" s="36"/>
      <c r="G86" s="3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3"/>
    </row>
    <row r="87" spans="2:56" ht="12" customHeight="1" x14ac:dyDescent="0.3">
      <c r="B87" s="11"/>
      <c r="C87" s="35"/>
      <c r="D87" s="36"/>
      <c r="E87" s="36"/>
      <c r="F87" s="36"/>
      <c r="G87" s="3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3"/>
    </row>
    <row r="88" spans="2:56" ht="12" customHeight="1" x14ac:dyDescent="0.3">
      <c r="B88" s="11"/>
      <c r="C88" s="35"/>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12"/>
      <c r="AN88" s="12"/>
      <c r="AO88" s="12"/>
      <c r="AP88" s="12"/>
      <c r="AQ88" s="12"/>
      <c r="AR88" s="12"/>
      <c r="AS88" s="12"/>
      <c r="AT88" s="12"/>
      <c r="AU88" s="12"/>
      <c r="AV88" s="12"/>
      <c r="AW88" s="12"/>
      <c r="AX88" s="12"/>
      <c r="AY88" s="12"/>
      <c r="AZ88" s="12"/>
      <c r="BA88" s="12"/>
      <c r="BB88" s="12"/>
      <c r="BC88" s="12"/>
      <c r="BD88" s="13"/>
    </row>
    <row r="89" spans="2:56" ht="12" customHeight="1" x14ac:dyDescent="0.3">
      <c r="B89" s="11"/>
      <c r="C89" s="35"/>
      <c r="D89" s="36"/>
      <c r="E89" s="36"/>
      <c r="F89" s="36"/>
      <c r="G89" s="36"/>
      <c r="H89" s="156" t="s">
        <v>108</v>
      </c>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3"/>
    </row>
    <row r="90" spans="2:56" ht="12" customHeight="1" x14ac:dyDescent="0.3">
      <c r="B90" s="11"/>
      <c r="C90" s="35"/>
      <c r="D90" s="36"/>
      <c r="E90" s="36"/>
      <c r="F90" s="36"/>
      <c r="G90" s="36"/>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3"/>
    </row>
    <row r="91" spans="2:56" ht="4.95" customHeight="1" x14ac:dyDescent="0.3">
      <c r="B91" s="11"/>
      <c r="C91" s="35"/>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12"/>
      <c r="AN91" s="12"/>
      <c r="AO91" s="12"/>
      <c r="AP91" s="12"/>
      <c r="AQ91" s="12"/>
      <c r="AR91" s="12"/>
      <c r="AS91" s="12"/>
      <c r="AT91" s="12"/>
      <c r="AU91" s="12"/>
      <c r="AV91" s="12"/>
      <c r="AW91" s="12"/>
      <c r="AX91" s="12"/>
      <c r="AY91" s="12"/>
      <c r="AZ91" s="12"/>
      <c r="BA91" s="12"/>
      <c r="BB91" s="12"/>
      <c r="BC91" s="12"/>
      <c r="BD91" s="13"/>
    </row>
    <row r="92" spans="2:56" ht="12" customHeight="1" x14ac:dyDescent="0.3">
      <c r="B92" s="11"/>
      <c r="C92" s="35"/>
      <c r="D92" s="36"/>
      <c r="E92" s="36"/>
      <c r="F92" s="36"/>
      <c r="G92" s="36"/>
      <c r="H92" s="156" t="s">
        <v>119</v>
      </c>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3"/>
    </row>
    <row r="93" spans="2:56" ht="4.95" customHeight="1" x14ac:dyDescent="0.3">
      <c r="B93" s="11"/>
      <c r="C93" s="35"/>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12"/>
      <c r="AN93" s="12"/>
      <c r="AO93" s="12"/>
      <c r="AP93" s="12"/>
      <c r="AQ93" s="12"/>
      <c r="AR93" s="12"/>
      <c r="AS93" s="12"/>
      <c r="AT93" s="12"/>
      <c r="AU93" s="12"/>
      <c r="AV93" s="12"/>
      <c r="AW93" s="12"/>
      <c r="AX93" s="12"/>
      <c r="AY93" s="12"/>
      <c r="AZ93" s="12"/>
      <c r="BA93" s="12"/>
      <c r="BB93" s="12"/>
      <c r="BC93" s="12"/>
      <c r="BD93" s="13"/>
    </row>
    <row r="94" spans="2:56" ht="12" customHeight="1" thickBot="1" x14ac:dyDescent="0.35">
      <c r="B94" s="11"/>
      <c r="C94" s="35"/>
      <c r="D94" s="36"/>
      <c r="E94" s="36"/>
      <c r="F94" s="36"/>
      <c r="G94" s="36"/>
      <c r="H94" s="174" t="s">
        <v>58</v>
      </c>
      <c r="I94" s="174"/>
      <c r="J94" s="174"/>
      <c r="K94" s="174"/>
      <c r="L94" s="174"/>
      <c r="M94" s="174"/>
      <c r="N94" s="36"/>
      <c r="O94" s="163" t="s">
        <v>118</v>
      </c>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2"/>
      <c r="AN94" s="168" t="s">
        <v>56</v>
      </c>
      <c r="AO94" s="168"/>
      <c r="AP94" s="168"/>
      <c r="AQ94" s="168"/>
      <c r="AR94" s="168"/>
      <c r="AS94" s="168"/>
      <c r="AT94" s="168"/>
      <c r="AU94" s="168"/>
      <c r="AV94" s="168"/>
      <c r="AW94" s="12"/>
      <c r="AX94" s="12"/>
      <c r="AY94" s="12"/>
      <c r="AZ94" s="12"/>
      <c r="BA94" s="12"/>
      <c r="BB94" s="12"/>
      <c r="BC94" s="12"/>
      <c r="BD94" s="13"/>
    </row>
    <row r="95" spans="2:56" ht="4.95" customHeight="1" x14ac:dyDescent="0.3">
      <c r="B95" s="11"/>
      <c r="C95" s="35"/>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12"/>
      <c r="AN95" s="12"/>
      <c r="AO95" s="12"/>
      <c r="AP95" s="12"/>
      <c r="AQ95" s="12"/>
      <c r="AR95" s="12"/>
      <c r="AS95" s="12"/>
      <c r="AT95" s="12"/>
      <c r="AU95" s="12"/>
      <c r="AV95" s="12"/>
      <c r="AW95" s="12"/>
      <c r="AX95" s="12"/>
      <c r="AY95" s="12"/>
      <c r="AZ95" s="12"/>
      <c r="BA95" s="12"/>
      <c r="BB95" s="12"/>
      <c r="BC95" s="12"/>
      <c r="BD95" s="13"/>
    </row>
    <row r="96" spans="2:56" ht="12" customHeight="1" x14ac:dyDescent="0.3">
      <c r="B96" s="11"/>
      <c r="C96" s="35"/>
      <c r="D96" s="36"/>
      <c r="E96" s="36"/>
      <c r="F96" s="36"/>
      <c r="G96" s="36"/>
      <c r="H96" s="171" t="s">
        <v>60</v>
      </c>
      <c r="I96" s="171"/>
      <c r="J96" s="171"/>
      <c r="K96" s="171"/>
      <c r="L96" s="171"/>
      <c r="M96" s="171"/>
      <c r="N96" s="36"/>
      <c r="O96" s="154" t="s">
        <v>192</v>
      </c>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2"/>
      <c r="AN96" s="196"/>
      <c r="AO96" s="196"/>
      <c r="AP96" s="196"/>
      <c r="AQ96" s="196"/>
      <c r="AR96" s="196"/>
      <c r="AS96" s="196"/>
      <c r="AT96" s="196"/>
      <c r="AU96" s="196"/>
      <c r="AV96" s="196"/>
      <c r="AW96" s="12"/>
      <c r="AX96" s="12"/>
      <c r="AY96" s="12"/>
      <c r="AZ96" s="12"/>
      <c r="BA96" s="12"/>
      <c r="BB96" s="12"/>
      <c r="BC96" s="12"/>
      <c r="BD96" s="13"/>
    </row>
    <row r="97" spans="2:56" ht="4.95" customHeight="1" x14ac:dyDescent="0.3">
      <c r="B97" s="11"/>
      <c r="C97" s="35"/>
      <c r="D97" s="36"/>
      <c r="E97" s="36"/>
      <c r="F97" s="36"/>
      <c r="G97" s="36"/>
      <c r="H97" s="64"/>
      <c r="I97" s="64"/>
      <c r="J97" s="64"/>
      <c r="K97" s="64"/>
      <c r="L97" s="64"/>
      <c r="M97" s="64"/>
      <c r="N97" s="3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12"/>
      <c r="AN97" s="12"/>
      <c r="AO97" s="12"/>
      <c r="AP97" s="12"/>
      <c r="AQ97" s="12"/>
      <c r="AR97" s="12"/>
      <c r="AS97" s="12"/>
      <c r="AT97" s="12"/>
      <c r="AU97" s="12"/>
      <c r="AV97" s="12"/>
      <c r="AW97" s="12"/>
      <c r="AX97" s="12"/>
      <c r="AY97" s="12"/>
      <c r="AZ97" s="12"/>
      <c r="BA97" s="12"/>
      <c r="BB97" s="12"/>
      <c r="BC97" s="12"/>
      <c r="BD97" s="13"/>
    </row>
    <row r="98" spans="2:56" ht="12" customHeight="1" x14ac:dyDescent="0.3">
      <c r="B98" s="11"/>
      <c r="C98" s="35"/>
      <c r="D98" s="36"/>
      <c r="E98" s="36"/>
      <c r="F98" s="36"/>
      <c r="G98" s="36"/>
      <c r="H98" s="171" t="s">
        <v>61</v>
      </c>
      <c r="I98" s="171"/>
      <c r="J98" s="171"/>
      <c r="K98" s="171"/>
      <c r="L98" s="171"/>
      <c r="M98" s="171"/>
      <c r="N98" s="36"/>
      <c r="O98" s="154" t="s">
        <v>154</v>
      </c>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2"/>
      <c r="AN98" s="196"/>
      <c r="AO98" s="196"/>
      <c r="AP98" s="196"/>
      <c r="AQ98" s="196"/>
      <c r="AR98" s="196"/>
      <c r="AS98" s="196"/>
      <c r="AT98" s="196"/>
      <c r="AU98" s="196"/>
      <c r="AV98" s="196"/>
      <c r="AW98" s="12"/>
      <c r="AX98" s="12"/>
      <c r="AY98" s="12"/>
      <c r="AZ98" s="12"/>
      <c r="BA98" s="12"/>
      <c r="BB98" s="12"/>
      <c r="BC98" s="12"/>
      <c r="BD98" s="13"/>
    </row>
    <row r="99" spans="2:56" ht="4.95" customHeight="1" x14ac:dyDescent="0.3">
      <c r="B99" s="11"/>
      <c r="C99" s="35"/>
      <c r="D99" s="36"/>
      <c r="E99" s="36"/>
      <c r="F99" s="36"/>
      <c r="G99" s="36"/>
      <c r="H99" s="64"/>
      <c r="I99" s="64"/>
      <c r="J99" s="64"/>
      <c r="K99" s="64"/>
      <c r="L99" s="64"/>
      <c r="M99" s="64"/>
      <c r="N99" s="3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12"/>
      <c r="AN99" s="12"/>
      <c r="AO99" s="12"/>
      <c r="AP99" s="12"/>
      <c r="AQ99" s="12"/>
      <c r="AR99" s="12"/>
      <c r="AS99" s="12"/>
      <c r="AT99" s="12"/>
      <c r="AU99" s="12"/>
      <c r="AV99" s="12"/>
      <c r="AW99" s="12"/>
      <c r="AX99" s="12"/>
      <c r="AY99" s="12"/>
      <c r="AZ99" s="12"/>
      <c r="BA99" s="12"/>
      <c r="BB99" s="12"/>
      <c r="BC99" s="12"/>
      <c r="BD99" s="13"/>
    </row>
    <row r="100" spans="2:56" ht="12" customHeight="1" x14ac:dyDescent="0.3">
      <c r="B100" s="11"/>
      <c r="C100" s="35"/>
      <c r="D100" s="36"/>
      <c r="E100" s="36"/>
      <c r="F100" s="36"/>
      <c r="G100" s="36"/>
      <c r="H100" s="171" t="s">
        <v>62</v>
      </c>
      <c r="I100" s="171"/>
      <c r="J100" s="171"/>
      <c r="K100" s="171"/>
      <c r="L100" s="171"/>
      <c r="M100" s="171"/>
      <c r="N100" s="36"/>
      <c r="O100" s="154" t="s">
        <v>155</v>
      </c>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2"/>
      <c r="AN100" s="196"/>
      <c r="AO100" s="196"/>
      <c r="AP100" s="196"/>
      <c r="AQ100" s="196"/>
      <c r="AR100" s="196"/>
      <c r="AS100" s="196"/>
      <c r="AT100" s="196"/>
      <c r="AU100" s="196"/>
      <c r="AV100" s="196"/>
      <c r="AW100" s="12"/>
      <c r="AX100" s="12"/>
      <c r="AY100" s="12"/>
      <c r="AZ100" s="12"/>
      <c r="BA100" s="12"/>
      <c r="BB100" s="12"/>
      <c r="BC100" s="12"/>
      <c r="BD100" s="13"/>
    </row>
    <row r="101" spans="2:56" ht="4.95" customHeight="1" x14ac:dyDescent="0.3">
      <c r="B101" s="11"/>
      <c r="C101" s="35"/>
      <c r="D101" s="36"/>
      <c r="E101" s="36"/>
      <c r="F101" s="36"/>
      <c r="G101" s="36"/>
      <c r="H101" s="64"/>
      <c r="I101" s="64"/>
      <c r="J101" s="64"/>
      <c r="K101" s="64"/>
      <c r="L101" s="64"/>
      <c r="M101" s="64"/>
      <c r="N101" s="3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12"/>
      <c r="AN101" s="12"/>
      <c r="AO101" s="12"/>
      <c r="AP101" s="12"/>
      <c r="AQ101" s="12"/>
      <c r="AR101" s="12"/>
      <c r="AS101" s="12"/>
      <c r="AT101" s="12"/>
      <c r="AU101" s="12"/>
      <c r="AV101" s="12"/>
      <c r="AW101" s="12"/>
      <c r="AX101" s="12"/>
      <c r="AY101" s="12"/>
      <c r="AZ101" s="12"/>
      <c r="BA101" s="12"/>
      <c r="BB101" s="12"/>
      <c r="BC101" s="12"/>
      <c r="BD101" s="13"/>
    </row>
    <row r="102" spans="2:56" ht="12" customHeight="1" x14ac:dyDescent="0.3">
      <c r="B102" s="11"/>
      <c r="C102" s="35"/>
      <c r="D102" s="36"/>
      <c r="E102" s="36"/>
      <c r="F102" s="36"/>
      <c r="G102" s="36"/>
      <c r="H102" s="171" t="s">
        <v>115</v>
      </c>
      <c r="I102" s="171"/>
      <c r="J102" s="171"/>
      <c r="K102" s="171"/>
      <c r="L102" s="171"/>
      <c r="M102" s="171"/>
      <c r="N102" s="36"/>
      <c r="O102" s="154" t="s">
        <v>193</v>
      </c>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2"/>
      <c r="AN102" s="196"/>
      <c r="AO102" s="196"/>
      <c r="AP102" s="196"/>
      <c r="AQ102" s="196"/>
      <c r="AR102" s="196"/>
      <c r="AS102" s="196"/>
      <c r="AT102" s="196"/>
      <c r="AU102" s="196"/>
      <c r="AV102" s="196"/>
      <c r="AW102" s="12"/>
      <c r="AX102" s="12"/>
      <c r="AY102" s="12"/>
      <c r="AZ102" s="12"/>
      <c r="BA102" s="12"/>
      <c r="BB102" s="12"/>
      <c r="BC102" s="12"/>
      <c r="BD102" s="13"/>
    </row>
    <row r="103" spans="2:56" ht="4.95" customHeight="1" x14ac:dyDescent="0.3">
      <c r="B103" s="11"/>
      <c r="C103" s="35"/>
      <c r="D103" s="36"/>
      <c r="E103" s="36"/>
      <c r="F103" s="36"/>
      <c r="G103" s="36"/>
      <c r="H103" s="64"/>
      <c r="I103" s="64"/>
      <c r="J103" s="64"/>
      <c r="K103" s="64"/>
      <c r="L103" s="64"/>
      <c r="M103" s="64"/>
      <c r="N103" s="3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12"/>
      <c r="AN103" s="12"/>
      <c r="AO103" s="12"/>
      <c r="AP103" s="12"/>
      <c r="AQ103" s="12"/>
      <c r="AR103" s="12"/>
      <c r="AS103" s="12"/>
      <c r="AT103" s="12"/>
      <c r="AU103" s="12"/>
      <c r="AV103" s="12"/>
      <c r="AW103" s="12"/>
      <c r="AX103" s="12"/>
      <c r="AY103" s="12"/>
      <c r="AZ103" s="12"/>
      <c r="BA103" s="12"/>
      <c r="BB103" s="12"/>
      <c r="BC103" s="12"/>
      <c r="BD103" s="13"/>
    </row>
    <row r="104" spans="2:56" ht="12" customHeight="1" x14ac:dyDescent="0.3">
      <c r="B104" s="11"/>
      <c r="C104" s="35"/>
      <c r="D104" s="36"/>
      <c r="E104" s="36"/>
      <c r="F104" s="36"/>
      <c r="G104" s="36"/>
      <c r="H104" s="171" t="s">
        <v>116</v>
      </c>
      <c r="I104" s="171"/>
      <c r="J104" s="171"/>
      <c r="K104" s="171"/>
      <c r="L104" s="171"/>
      <c r="M104" s="171"/>
      <c r="N104" s="36"/>
      <c r="O104" s="154" t="s">
        <v>156</v>
      </c>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2"/>
      <c r="AN104" s="196"/>
      <c r="AO104" s="196"/>
      <c r="AP104" s="196"/>
      <c r="AQ104" s="196"/>
      <c r="AR104" s="196"/>
      <c r="AS104" s="196"/>
      <c r="AT104" s="196"/>
      <c r="AU104" s="196"/>
      <c r="AV104" s="196"/>
      <c r="AW104" s="12"/>
      <c r="AX104" s="12"/>
      <c r="AY104" s="12"/>
      <c r="AZ104" s="12"/>
      <c r="BA104" s="12"/>
      <c r="BB104" s="12"/>
      <c r="BC104" s="12"/>
      <c r="BD104" s="13"/>
    </row>
    <row r="105" spans="2:56" ht="4.95" customHeight="1" x14ac:dyDescent="0.3">
      <c r="B105" s="11"/>
      <c r="C105" s="35"/>
      <c r="D105" s="36"/>
      <c r="E105" s="36"/>
      <c r="F105" s="36"/>
      <c r="G105" s="36"/>
      <c r="H105" s="64"/>
      <c r="I105" s="64"/>
      <c r="J105" s="64"/>
      <c r="K105" s="64"/>
      <c r="L105" s="64"/>
      <c r="M105" s="64"/>
      <c r="N105" s="3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12"/>
      <c r="AN105" s="12"/>
      <c r="AO105" s="12"/>
      <c r="AP105" s="12"/>
      <c r="AQ105" s="12"/>
      <c r="AR105" s="12"/>
      <c r="AS105" s="12"/>
      <c r="AT105" s="12"/>
      <c r="AU105" s="12"/>
      <c r="AV105" s="12"/>
      <c r="AW105" s="12"/>
      <c r="AX105" s="12"/>
      <c r="AY105" s="12"/>
      <c r="AZ105" s="12"/>
      <c r="BA105" s="12"/>
      <c r="BB105" s="12"/>
      <c r="BC105" s="12"/>
      <c r="BD105" s="13"/>
    </row>
    <row r="106" spans="2:56" ht="12" customHeight="1" x14ac:dyDescent="0.3">
      <c r="B106" s="11"/>
      <c r="C106" s="35"/>
      <c r="D106" s="36"/>
      <c r="E106" s="36"/>
      <c r="F106" s="36"/>
      <c r="G106" s="36"/>
      <c r="H106" s="171" t="s">
        <v>117</v>
      </c>
      <c r="I106" s="171"/>
      <c r="J106" s="171"/>
      <c r="K106" s="171"/>
      <c r="L106" s="171"/>
      <c r="M106" s="171"/>
      <c r="N106" s="36"/>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2"/>
      <c r="AN106" s="196"/>
      <c r="AO106" s="196"/>
      <c r="AP106" s="196"/>
      <c r="AQ106" s="196"/>
      <c r="AR106" s="196"/>
      <c r="AS106" s="196"/>
      <c r="AT106" s="196"/>
      <c r="AU106" s="196"/>
      <c r="AV106" s="196"/>
      <c r="AW106" s="12"/>
      <c r="AX106" s="12"/>
      <c r="AY106" s="12"/>
      <c r="AZ106" s="12"/>
      <c r="BA106" s="12"/>
      <c r="BB106" s="12"/>
      <c r="BC106" s="12"/>
      <c r="BD106" s="13"/>
    </row>
    <row r="107" spans="2:56" ht="4.95" customHeight="1" x14ac:dyDescent="0.3">
      <c r="B107" s="11"/>
      <c r="C107" s="35"/>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12"/>
      <c r="AN107" s="12"/>
      <c r="AO107" s="12"/>
      <c r="AP107" s="12"/>
      <c r="AQ107" s="12"/>
      <c r="AR107" s="12"/>
      <c r="AS107" s="12"/>
      <c r="AT107" s="12"/>
      <c r="AU107" s="12"/>
      <c r="AV107" s="12"/>
      <c r="AW107" s="12"/>
      <c r="AX107" s="12"/>
      <c r="AY107" s="12"/>
      <c r="AZ107" s="12"/>
      <c r="BA107" s="12"/>
      <c r="BB107" s="12"/>
      <c r="BC107" s="12"/>
      <c r="BD107" s="13"/>
    </row>
    <row r="108" spans="2:56" ht="12" customHeight="1" x14ac:dyDescent="0.3">
      <c r="B108" s="11"/>
      <c r="C108" s="35"/>
      <c r="D108" s="36"/>
      <c r="E108" s="36"/>
      <c r="F108" s="36"/>
      <c r="G108" s="36"/>
      <c r="H108" s="173" t="s">
        <v>57</v>
      </c>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2"/>
      <c r="AN108" s="197">
        <f>+AN96+AN98+AN100+AN102+AN104+AN106</f>
        <v>0</v>
      </c>
      <c r="AO108" s="197"/>
      <c r="AP108" s="197"/>
      <c r="AQ108" s="197"/>
      <c r="AR108" s="197"/>
      <c r="AS108" s="197"/>
      <c r="AT108" s="197"/>
      <c r="AU108" s="197"/>
      <c r="AV108" s="197"/>
      <c r="AW108" s="12"/>
      <c r="AX108" s="12"/>
      <c r="AY108" s="12"/>
      <c r="AZ108" s="12"/>
      <c r="BA108" s="12"/>
      <c r="BB108" s="12"/>
      <c r="BC108" s="12"/>
      <c r="BD108" s="13"/>
    </row>
    <row r="109" spans="2:56" ht="4.95" customHeight="1" x14ac:dyDescent="0.3">
      <c r="B109" s="11"/>
      <c r="C109" s="35"/>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12"/>
      <c r="AN109" s="12"/>
      <c r="AO109" s="12"/>
      <c r="AP109" s="12"/>
      <c r="AQ109" s="12"/>
      <c r="AR109" s="12"/>
      <c r="AS109" s="12"/>
      <c r="AT109" s="12"/>
      <c r="AU109" s="12"/>
      <c r="AV109" s="12"/>
      <c r="AW109" s="12"/>
      <c r="AX109" s="12"/>
      <c r="AY109" s="12"/>
      <c r="AZ109" s="12"/>
      <c r="BA109" s="12"/>
      <c r="BB109" s="12"/>
      <c r="BC109" s="12"/>
      <c r="BD109" s="13"/>
    </row>
    <row r="110" spans="2:56" ht="12" customHeight="1" x14ac:dyDescent="0.3">
      <c r="B110" s="11"/>
      <c r="C110" s="35"/>
      <c r="D110" s="36"/>
      <c r="E110" s="36"/>
      <c r="F110" s="36"/>
      <c r="G110" s="36"/>
      <c r="H110" s="198" t="str">
        <f>IF(AN108&lt;&gt;H90,"*** Napomena"," ")</f>
        <v xml:space="preserve"> </v>
      </c>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3"/>
    </row>
    <row r="111" spans="2:56" ht="12" customHeight="1" x14ac:dyDescent="0.3">
      <c r="B111" s="11"/>
      <c r="C111" s="35"/>
      <c r="D111" s="36"/>
      <c r="E111" s="36"/>
      <c r="F111" s="36"/>
      <c r="G111" s="36"/>
      <c r="H111" s="198" t="str">
        <f>IF(AN108&lt;&gt;H90,CONCATENATE("raspoređeni iznos investicije po stavkama nije jednak iznosu od"," ",H90," ","EUR")," ")</f>
        <v xml:space="preserve"> </v>
      </c>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3"/>
    </row>
    <row r="112" spans="2:56" ht="12" customHeight="1" x14ac:dyDescent="0.3">
      <c r="B112" s="11"/>
      <c r="C112" s="35"/>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12"/>
      <c r="AN112" s="12"/>
      <c r="AO112" s="12"/>
      <c r="AP112" s="12"/>
      <c r="AQ112" s="12"/>
      <c r="AR112" s="12"/>
      <c r="AS112" s="12"/>
      <c r="AT112" s="12"/>
      <c r="AU112" s="12"/>
      <c r="AV112" s="12"/>
      <c r="AW112" s="12"/>
      <c r="AX112" s="12"/>
      <c r="AY112" s="12"/>
      <c r="AZ112" s="12"/>
      <c r="BA112" s="12"/>
      <c r="BB112" s="12"/>
      <c r="BC112" s="12"/>
      <c r="BD112" s="13"/>
    </row>
    <row r="113" spans="2:56" ht="12" customHeight="1" x14ac:dyDescent="0.3">
      <c r="B113" s="11"/>
      <c r="C113" s="35"/>
      <c r="D113" s="36"/>
      <c r="E113" s="36"/>
      <c r="F113" s="36"/>
      <c r="G113" s="36"/>
      <c r="H113" s="156" t="s">
        <v>120</v>
      </c>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3"/>
    </row>
    <row r="114" spans="2:56" ht="4.95" customHeight="1" x14ac:dyDescent="0.3">
      <c r="B114" s="11"/>
      <c r="C114" s="35"/>
      <c r="D114" s="36"/>
      <c r="E114" s="36"/>
      <c r="F114" s="36"/>
      <c r="G114" s="36"/>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13"/>
    </row>
    <row r="115" spans="2:56" ht="12" customHeight="1" thickBot="1" x14ac:dyDescent="0.35">
      <c r="B115" s="11"/>
      <c r="C115" s="35"/>
      <c r="D115" s="36"/>
      <c r="E115" s="36"/>
      <c r="F115" s="36"/>
      <c r="G115" s="36"/>
      <c r="H115" s="174" t="s">
        <v>58</v>
      </c>
      <c r="I115" s="174"/>
      <c r="J115" s="174"/>
      <c r="K115" s="174"/>
      <c r="L115" s="174"/>
      <c r="M115" s="174"/>
      <c r="N115" s="36"/>
      <c r="O115" s="163" t="s">
        <v>59</v>
      </c>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c r="BC115" s="163"/>
      <c r="BD115" s="13"/>
    </row>
    <row r="116" spans="2:56" ht="4.95" customHeight="1" x14ac:dyDescent="0.3">
      <c r="B116" s="11"/>
      <c r="C116" s="35"/>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60"/>
      <c r="AN116" s="60"/>
      <c r="AO116" s="60"/>
      <c r="AP116" s="60"/>
      <c r="AQ116" s="60"/>
      <c r="AR116" s="60"/>
      <c r="AS116" s="60"/>
      <c r="AT116" s="60"/>
      <c r="AU116" s="60"/>
      <c r="AV116" s="60"/>
      <c r="AW116" s="60"/>
      <c r="AX116" s="60"/>
      <c r="AY116" s="60"/>
      <c r="AZ116" s="60"/>
      <c r="BA116" s="60"/>
      <c r="BB116" s="60"/>
      <c r="BC116" s="60"/>
      <c r="BD116" s="13"/>
    </row>
    <row r="117" spans="2:56" ht="12" customHeight="1" thickBot="1" x14ac:dyDescent="0.35">
      <c r="B117" s="11"/>
      <c r="C117" s="35"/>
      <c r="D117" s="36"/>
      <c r="E117" s="36"/>
      <c r="F117" s="36"/>
      <c r="G117" s="36"/>
      <c r="H117" s="181" t="str">
        <f>IF(COUNTA(O96)=1,H96," ")</f>
        <v>faza 1</v>
      </c>
      <c r="I117" s="181"/>
      <c r="J117" s="181"/>
      <c r="K117" s="181"/>
      <c r="L117" s="181"/>
      <c r="M117" s="181"/>
      <c r="N117" s="36"/>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182"/>
      <c r="AK117" s="182"/>
      <c r="AL117" s="182"/>
      <c r="AM117" s="182"/>
      <c r="AN117" s="182"/>
      <c r="AO117" s="182"/>
      <c r="AP117" s="182"/>
      <c r="AQ117" s="182"/>
      <c r="AR117" s="182"/>
      <c r="AS117" s="182"/>
      <c r="AT117" s="182"/>
      <c r="AU117" s="182"/>
      <c r="AV117" s="182"/>
      <c r="AW117" s="182"/>
      <c r="AX117" s="182"/>
      <c r="AY117" s="182"/>
      <c r="AZ117" s="182"/>
      <c r="BA117" s="182"/>
      <c r="BB117" s="182"/>
      <c r="BC117" s="182"/>
      <c r="BD117" s="13"/>
    </row>
    <row r="118" spans="2:56" ht="12" customHeight="1" x14ac:dyDescent="0.3">
      <c r="B118" s="11"/>
      <c r="C118" s="35"/>
      <c r="D118" s="36"/>
      <c r="E118" s="36"/>
      <c r="F118" s="36"/>
      <c r="G118" s="36"/>
      <c r="H118" s="183" t="str">
        <f>IF(COUNTA(O96)=1,O96," ")</f>
        <v>pripremni radovi</v>
      </c>
      <c r="I118" s="183"/>
      <c r="J118" s="183"/>
      <c r="K118" s="183"/>
      <c r="L118" s="183"/>
      <c r="M118" s="183"/>
      <c r="N118" s="60"/>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3"/>
    </row>
    <row r="119" spans="2:56" ht="12" customHeight="1" x14ac:dyDescent="0.3">
      <c r="B119" s="11"/>
      <c r="C119" s="35"/>
      <c r="D119" s="36"/>
      <c r="E119" s="36"/>
      <c r="F119" s="36"/>
      <c r="G119" s="36"/>
      <c r="H119" s="184"/>
      <c r="I119" s="184"/>
      <c r="J119" s="184"/>
      <c r="K119" s="184"/>
      <c r="L119" s="184"/>
      <c r="M119" s="184"/>
      <c r="N119" s="60"/>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2"/>
      <c r="AZ119" s="182"/>
      <c r="BA119" s="182"/>
      <c r="BB119" s="182"/>
      <c r="BC119" s="182"/>
      <c r="BD119" s="13"/>
    </row>
    <row r="120" spans="2:56" ht="12" customHeight="1" x14ac:dyDescent="0.3">
      <c r="B120" s="11"/>
      <c r="C120" s="35"/>
      <c r="D120" s="36"/>
      <c r="E120" s="36"/>
      <c r="F120" s="36"/>
      <c r="G120" s="36"/>
      <c r="H120" s="184"/>
      <c r="I120" s="184"/>
      <c r="J120" s="184"/>
      <c r="K120" s="184"/>
      <c r="L120" s="184"/>
      <c r="M120" s="184"/>
      <c r="N120" s="60"/>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82"/>
      <c r="AV120" s="182"/>
      <c r="AW120" s="182"/>
      <c r="AX120" s="182"/>
      <c r="AY120" s="182"/>
      <c r="AZ120" s="182"/>
      <c r="BA120" s="182"/>
      <c r="BB120" s="182"/>
      <c r="BC120" s="182"/>
      <c r="BD120" s="13"/>
    </row>
    <row r="121" spans="2:56" ht="12" customHeight="1" x14ac:dyDescent="0.3">
      <c r="B121" s="11"/>
      <c r="C121" s="35"/>
      <c r="D121" s="36"/>
      <c r="E121" s="36"/>
      <c r="F121" s="36"/>
      <c r="G121" s="36"/>
      <c r="H121" s="184"/>
      <c r="I121" s="184"/>
      <c r="J121" s="184"/>
      <c r="K121" s="184"/>
      <c r="L121" s="184"/>
      <c r="M121" s="184"/>
      <c r="N121" s="60"/>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2"/>
      <c r="BD121" s="13"/>
    </row>
    <row r="122" spans="2:56" ht="4.95" customHeight="1" x14ac:dyDescent="0.3">
      <c r="B122" s="11"/>
      <c r="C122" s="35"/>
      <c r="D122" s="36"/>
      <c r="E122" s="36"/>
      <c r="F122" s="36"/>
      <c r="G122" s="36"/>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13"/>
    </row>
    <row r="123" spans="2:56" ht="12" customHeight="1" thickBot="1" x14ac:dyDescent="0.35">
      <c r="B123" s="11"/>
      <c r="C123" s="35"/>
      <c r="D123" s="36"/>
      <c r="E123" s="36"/>
      <c r="F123" s="36"/>
      <c r="G123" s="36"/>
      <c r="H123" s="181" t="str">
        <f>IF(COUNTA(O98)=1,H98," ")</f>
        <v>faza 2</v>
      </c>
      <c r="I123" s="181"/>
      <c r="J123" s="181"/>
      <c r="K123" s="181"/>
      <c r="L123" s="181"/>
      <c r="M123" s="181"/>
      <c r="N123" s="36"/>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82"/>
      <c r="AV123" s="182"/>
      <c r="AW123" s="182"/>
      <c r="AX123" s="182"/>
      <c r="AY123" s="182"/>
      <c r="AZ123" s="182"/>
      <c r="BA123" s="182"/>
      <c r="BB123" s="182"/>
      <c r="BC123" s="182"/>
      <c r="BD123" s="13"/>
    </row>
    <row r="124" spans="2:56" ht="12" customHeight="1" x14ac:dyDescent="0.3">
      <c r="B124" s="11"/>
      <c r="C124" s="35"/>
      <c r="D124" s="36"/>
      <c r="E124" s="36"/>
      <c r="F124" s="36"/>
      <c r="G124" s="36"/>
      <c r="H124" s="183" t="str">
        <f>IF(COUNTA(O98)=1,O98," ")</f>
        <v>zemljani radovi</v>
      </c>
      <c r="I124" s="183"/>
      <c r="J124" s="183"/>
      <c r="K124" s="183"/>
      <c r="L124" s="183"/>
      <c r="M124" s="183"/>
      <c r="N124" s="60"/>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3"/>
    </row>
    <row r="125" spans="2:56" ht="12" customHeight="1" x14ac:dyDescent="0.3">
      <c r="B125" s="11"/>
      <c r="C125" s="35"/>
      <c r="D125" s="36"/>
      <c r="E125" s="36"/>
      <c r="F125" s="36"/>
      <c r="G125" s="36"/>
      <c r="H125" s="184"/>
      <c r="I125" s="184"/>
      <c r="J125" s="184"/>
      <c r="K125" s="184"/>
      <c r="L125" s="184"/>
      <c r="M125" s="184"/>
      <c r="N125" s="60"/>
      <c r="O125" s="182"/>
      <c r="P125" s="182"/>
      <c r="Q125" s="182"/>
      <c r="R125" s="182"/>
      <c r="S125" s="182"/>
      <c r="T125" s="182"/>
      <c r="U125" s="182"/>
      <c r="V125" s="182"/>
      <c r="W125" s="182"/>
      <c r="X125" s="182"/>
      <c r="Y125" s="182"/>
      <c r="Z125" s="182"/>
      <c r="AA125" s="182"/>
      <c r="AB125" s="182"/>
      <c r="AC125" s="182"/>
      <c r="AD125" s="182"/>
      <c r="AE125" s="182"/>
      <c r="AF125" s="182"/>
      <c r="AG125" s="182"/>
      <c r="AH125" s="182"/>
      <c r="AI125" s="182"/>
      <c r="AJ125" s="182"/>
      <c r="AK125" s="182"/>
      <c r="AL125" s="182"/>
      <c r="AM125" s="182"/>
      <c r="AN125" s="182"/>
      <c r="AO125" s="182"/>
      <c r="AP125" s="182"/>
      <c r="AQ125" s="182"/>
      <c r="AR125" s="182"/>
      <c r="AS125" s="182"/>
      <c r="AT125" s="182"/>
      <c r="AU125" s="182"/>
      <c r="AV125" s="182"/>
      <c r="AW125" s="182"/>
      <c r="AX125" s="182"/>
      <c r="AY125" s="182"/>
      <c r="AZ125" s="182"/>
      <c r="BA125" s="182"/>
      <c r="BB125" s="182"/>
      <c r="BC125" s="182"/>
      <c r="BD125" s="13"/>
    </row>
    <row r="126" spans="2:56" ht="12" customHeight="1" x14ac:dyDescent="0.3">
      <c r="B126" s="11"/>
      <c r="C126" s="35"/>
      <c r="D126" s="36"/>
      <c r="E126" s="36"/>
      <c r="F126" s="36"/>
      <c r="G126" s="36"/>
      <c r="H126" s="184"/>
      <c r="I126" s="184"/>
      <c r="J126" s="184"/>
      <c r="K126" s="184"/>
      <c r="L126" s="184"/>
      <c r="M126" s="184"/>
      <c r="N126" s="60"/>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c r="AQ126" s="182"/>
      <c r="AR126" s="182"/>
      <c r="AS126" s="182"/>
      <c r="AT126" s="182"/>
      <c r="AU126" s="182"/>
      <c r="AV126" s="182"/>
      <c r="AW126" s="182"/>
      <c r="AX126" s="182"/>
      <c r="AY126" s="182"/>
      <c r="AZ126" s="182"/>
      <c r="BA126" s="182"/>
      <c r="BB126" s="182"/>
      <c r="BC126" s="182"/>
      <c r="BD126" s="13"/>
    </row>
    <row r="127" spans="2:56" ht="12" customHeight="1" x14ac:dyDescent="0.3">
      <c r="B127" s="11"/>
      <c r="C127" s="35"/>
      <c r="D127" s="36"/>
      <c r="E127" s="36"/>
      <c r="F127" s="36"/>
      <c r="G127" s="36"/>
      <c r="H127" s="184"/>
      <c r="I127" s="184"/>
      <c r="J127" s="184"/>
      <c r="K127" s="184"/>
      <c r="L127" s="184"/>
      <c r="M127" s="184"/>
      <c r="N127" s="60"/>
      <c r="O127" s="182"/>
      <c r="P127" s="182"/>
      <c r="Q127" s="182"/>
      <c r="R127" s="182"/>
      <c r="S127" s="182"/>
      <c r="T127" s="182"/>
      <c r="U127" s="18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2"/>
      <c r="AZ127" s="182"/>
      <c r="BA127" s="182"/>
      <c r="BB127" s="182"/>
      <c r="BC127" s="182"/>
      <c r="BD127" s="13"/>
    </row>
    <row r="128" spans="2:56" ht="4.95" customHeight="1" x14ac:dyDescent="0.3">
      <c r="B128" s="11"/>
      <c r="C128" s="35"/>
      <c r="D128" s="36"/>
      <c r="E128" s="36"/>
      <c r="F128" s="36"/>
      <c r="G128" s="36"/>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13"/>
    </row>
    <row r="129" spans="2:56" ht="12" customHeight="1" thickBot="1" x14ac:dyDescent="0.35">
      <c r="B129" s="11"/>
      <c r="C129" s="35"/>
      <c r="D129" s="36"/>
      <c r="E129" s="36"/>
      <c r="F129" s="36"/>
      <c r="G129" s="36"/>
      <c r="H129" s="181" t="str">
        <f>IF(COUNTA(O100)=1,H100," ")</f>
        <v>faza 3</v>
      </c>
      <c r="I129" s="181"/>
      <c r="J129" s="181"/>
      <c r="K129" s="181"/>
      <c r="L129" s="181"/>
      <c r="M129" s="181"/>
      <c r="N129" s="36"/>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T129" s="182"/>
      <c r="AU129" s="182"/>
      <c r="AV129" s="182"/>
      <c r="AW129" s="182"/>
      <c r="AX129" s="182"/>
      <c r="AY129" s="182"/>
      <c r="AZ129" s="182"/>
      <c r="BA129" s="182"/>
      <c r="BB129" s="182"/>
      <c r="BC129" s="182"/>
      <c r="BD129" s="13"/>
    </row>
    <row r="130" spans="2:56" ht="12" customHeight="1" x14ac:dyDescent="0.3">
      <c r="B130" s="11"/>
      <c r="C130" s="35"/>
      <c r="D130" s="36"/>
      <c r="E130" s="36"/>
      <c r="F130" s="36"/>
      <c r="G130" s="36"/>
      <c r="H130" s="183" t="str">
        <f>IF(COUNTA(O100)=1,O100," ")</f>
        <v>priprema projekte dokumentacije</v>
      </c>
      <c r="I130" s="183"/>
      <c r="J130" s="183"/>
      <c r="K130" s="183"/>
      <c r="L130" s="183"/>
      <c r="M130" s="183"/>
      <c r="N130" s="60"/>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3"/>
    </row>
    <row r="131" spans="2:56" ht="12" customHeight="1" x14ac:dyDescent="0.3">
      <c r="B131" s="11"/>
      <c r="C131" s="35"/>
      <c r="D131" s="36"/>
      <c r="E131" s="36"/>
      <c r="F131" s="36"/>
      <c r="G131" s="36"/>
      <c r="H131" s="184"/>
      <c r="I131" s="184"/>
      <c r="J131" s="184"/>
      <c r="K131" s="184"/>
      <c r="L131" s="184"/>
      <c r="M131" s="184"/>
      <c r="N131" s="60"/>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82"/>
      <c r="AV131" s="182"/>
      <c r="AW131" s="182"/>
      <c r="AX131" s="182"/>
      <c r="AY131" s="182"/>
      <c r="AZ131" s="182"/>
      <c r="BA131" s="182"/>
      <c r="BB131" s="182"/>
      <c r="BC131" s="182"/>
      <c r="BD131" s="13"/>
    </row>
    <row r="132" spans="2:56" ht="12" customHeight="1" x14ac:dyDescent="0.3">
      <c r="B132" s="11"/>
      <c r="C132" s="35"/>
      <c r="D132" s="36"/>
      <c r="E132" s="36"/>
      <c r="F132" s="36"/>
      <c r="G132" s="36"/>
      <c r="H132" s="184"/>
      <c r="I132" s="184"/>
      <c r="J132" s="184"/>
      <c r="K132" s="184"/>
      <c r="L132" s="184"/>
      <c r="M132" s="184"/>
      <c r="N132" s="60"/>
      <c r="O132" s="182"/>
      <c r="P132" s="182"/>
      <c r="Q132" s="182"/>
      <c r="R132" s="182"/>
      <c r="S132" s="182"/>
      <c r="T132" s="182"/>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182"/>
      <c r="BA132" s="182"/>
      <c r="BB132" s="182"/>
      <c r="BC132" s="182"/>
      <c r="BD132" s="13"/>
    </row>
    <row r="133" spans="2:56" ht="12" customHeight="1" x14ac:dyDescent="0.3">
      <c r="B133" s="11"/>
      <c r="C133" s="35"/>
      <c r="D133" s="36"/>
      <c r="E133" s="36"/>
      <c r="F133" s="36"/>
      <c r="G133" s="36"/>
      <c r="H133" s="184"/>
      <c r="I133" s="184"/>
      <c r="J133" s="184"/>
      <c r="K133" s="184"/>
      <c r="L133" s="184"/>
      <c r="M133" s="184"/>
      <c r="N133" s="60"/>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3"/>
    </row>
    <row r="134" spans="2:56" ht="4.95" customHeight="1" x14ac:dyDescent="0.3">
      <c r="B134" s="11"/>
      <c r="C134" s="35"/>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12"/>
      <c r="AN134" s="12"/>
      <c r="AO134" s="12"/>
      <c r="AP134" s="12"/>
      <c r="AQ134" s="12"/>
      <c r="AR134" s="12"/>
      <c r="AS134" s="12"/>
      <c r="AT134" s="12"/>
      <c r="AU134" s="12"/>
      <c r="AV134" s="12"/>
      <c r="AW134" s="12"/>
      <c r="AX134" s="12"/>
      <c r="AY134" s="12"/>
      <c r="AZ134" s="12"/>
      <c r="BA134" s="12"/>
      <c r="BB134" s="12"/>
      <c r="BC134" s="12"/>
      <c r="BD134" s="13"/>
    </row>
    <row r="135" spans="2:56" s="97" customFormat="1" ht="12" customHeight="1" thickBot="1" x14ac:dyDescent="0.35">
      <c r="B135" s="11"/>
      <c r="C135" s="35"/>
      <c r="D135" s="36"/>
      <c r="E135" s="36"/>
      <c r="F135" s="36"/>
      <c r="G135" s="36"/>
      <c r="H135" s="181" t="str">
        <f>IF(COUNTA(O102)=1,H102," ")</f>
        <v>faza 4</v>
      </c>
      <c r="I135" s="181"/>
      <c r="J135" s="181"/>
      <c r="K135" s="181"/>
      <c r="L135" s="181"/>
      <c r="M135" s="181"/>
      <c r="N135" s="36"/>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3"/>
    </row>
    <row r="136" spans="2:56" s="97" customFormat="1" ht="12" customHeight="1" x14ac:dyDescent="0.3">
      <c r="B136" s="11"/>
      <c r="C136" s="35"/>
      <c r="D136" s="36"/>
      <c r="E136" s="36"/>
      <c r="F136" s="36"/>
      <c r="G136" s="36"/>
      <c r="H136" s="183" t="str">
        <f>IF(COUNTA(O102)=1,O102," ")</f>
        <v>Izgradnja asfalta</v>
      </c>
      <c r="I136" s="183"/>
      <c r="J136" s="183"/>
      <c r="K136" s="183"/>
      <c r="L136" s="183"/>
      <c r="M136" s="183"/>
      <c r="N136" s="60"/>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82"/>
      <c r="BA136" s="182"/>
      <c r="BB136" s="182"/>
      <c r="BC136" s="182"/>
      <c r="BD136" s="13"/>
    </row>
    <row r="137" spans="2:56" s="97" customFormat="1" ht="12" customHeight="1" x14ac:dyDescent="0.3">
      <c r="B137" s="11"/>
      <c r="C137" s="35"/>
      <c r="D137" s="36"/>
      <c r="E137" s="36"/>
      <c r="F137" s="36"/>
      <c r="G137" s="36"/>
      <c r="H137" s="184"/>
      <c r="I137" s="184"/>
      <c r="J137" s="184"/>
      <c r="K137" s="184"/>
      <c r="L137" s="184"/>
      <c r="M137" s="184"/>
      <c r="N137" s="60"/>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2"/>
      <c r="AZ137" s="182"/>
      <c r="BA137" s="182"/>
      <c r="BB137" s="182"/>
      <c r="BC137" s="182"/>
      <c r="BD137" s="13"/>
    </row>
    <row r="138" spans="2:56" s="97" customFormat="1" ht="12" customHeight="1" x14ac:dyDescent="0.3">
      <c r="B138" s="11"/>
      <c r="C138" s="35"/>
      <c r="D138" s="36"/>
      <c r="E138" s="36"/>
      <c r="F138" s="36"/>
      <c r="G138" s="36"/>
      <c r="H138" s="184"/>
      <c r="I138" s="184"/>
      <c r="J138" s="184"/>
      <c r="K138" s="184"/>
      <c r="L138" s="184"/>
      <c r="M138" s="184"/>
      <c r="N138" s="60"/>
      <c r="O138" s="182"/>
      <c r="P138" s="182"/>
      <c r="Q138" s="182"/>
      <c r="R138" s="182"/>
      <c r="S138" s="182"/>
      <c r="T138" s="182"/>
      <c r="U138" s="18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2"/>
      <c r="AZ138" s="182"/>
      <c r="BA138" s="182"/>
      <c r="BB138" s="182"/>
      <c r="BC138" s="182"/>
      <c r="BD138" s="13"/>
    </row>
    <row r="139" spans="2:56" s="97" customFormat="1" ht="12" customHeight="1" x14ac:dyDescent="0.3">
      <c r="B139" s="11"/>
      <c r="C139" s="35"/>
      <c r="D139" s="36"/>
      <c r="E139" s="36"/>
      <c r="F139" s="36"/>
      <c r="G139" s="36"/>
      <c r="H139" s="184"/>
      <c r="I139" s="184"/>
      <c r="J139" s="184"/>
      <c r="K139" s="184"/>
      <c r="L139" s="184"/>
      <c r="M139" s="184"/>
      <c r="N139" s="60"/>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3"/>
    </row>
    <row r="140" spans="2:56" s="97" customFormat="1" ht="4.95" customHeight="1" x14ac:dyDescent="0.3">
      <c r="B140" s="11"/>
      <c r="C140" s="35"/>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12"/>
      <c r="AN140" s="12"/>
      <c r="AO140" s="12"/>
      <c r="AP140" s="12"/>
      <c r="AQ140" s="12"/>
      <c r="AR140" s="12"/>
      <c r="AS140" s="12"/>
      <c r="AT140" s="12"/>
      <c r="AU140" s="12"/>
      <c r="AV140" s="12"/>
      <c r="AW140" s="12"/>
      <c r="AX140" s="12"/>
      <c r="AY140" s="12"/>
      <c r="AZ140" s="12"/>
      <c r="BA140" s="12"/>
      <c r="BB140" s="12"/>
      <c r="BC140" s="12"/>
      <c r="BD140" s="13"/>
    </row>
    <row r="141" spans="2:56" s="97" customFormat="1" ht="12" customHeight="1" thickBot="1" x14ac:dyDescent="0.35">
      <c r="B141" s="11"/>
      <c r="C141" s="35"/>
      <c r="D141" s="36"/>
      <c r="E141" s="36"/>
      <c r="F141" s="36"/>
      <c r="G141" s="36"/>
      <c r="H141" s="181" t="str">
        <f>IF(COUNTA(O104)=1,H104," ")</f>
        <v>faza 5</v>
      </c>
      <c r="I141" s="181"/>
      <c r="J141" s="181"/>
      <c r="K141" s="181"/>
      <c r="L141" s="181"/>
      <c r="M141" s="181"/>
      <c r="N141" s="36"/>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2"/>
      <c r="AZ141" s="182"/>
      <c r="BA141" s="182"/>
      <c r="BB141" s="182"/>
      <c r="BC141" s="182"/>
      <c r="BD141" s="13"/>
    </row>
    <row r="142" spans="2:56" s="97" customFormat="1" ht="12" customHeight="1" x14ac:dyDescent="0.3">
      <c r="B142" s="11"/>
      <c r="C142" s="35"/>
      <c r="D142" s="36"/>
      <c r="E142" s="36"/>
      <c r="F142" s="36"/>
      <c r="G142" s="36"/>
      <c r="H142" s="183" t="str">
        <f>IF(COUNTA(O104)=1,O104," ")</f>
        <v>izgradnja bankina</v>
      </c>
      <c r="I142" s="183"/>
      <c r="J142" s="183"/>
      <c r="K142" s="183"/>
      <c r="L142" s="183"/>
      <c r="M142" s="183"/>
      <c r="N142" s="60"/>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2"/>
      <c r="AZ142" s="182"/>
      <c r="BA142" s="182"/>
      <c r="BB142" s="182"/>
      <c r="BC142" s="182"/>
      <c r="BD142" s="13"/>
    </row>
    <row r="143" spans="2:56" s="97" customFormat="1" ht="12" customHeight="1" x14ac:dyDescent="0.3">
      <c r="B143" s="11"/>
      <c r="C143" s="35"/>
      <c r="D143" s="36"/>
      <c r="E143" s="36"/>
      <c r="F143" s="36"/>
      <c r="G143" s="36"/>
      <c r="H143" s="184"/>
      <c r="I143" s="184"/>
      <c r="J143" s="184"/>
      <c r="K143" s="184"/>
      <c r="L143" s="184"/>
      <c r="M143" s="184"/>
      <c r="N143" s="60"/>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2"/>
      <c r="AZ143" s="182"/>
      <c r="BA143" s="182"/>
      <c r="BB143" s="182"/>
      <c r="BC143" s="182"/>
      <c r="BD143" s="13"/>
    </row>
    <row r="144" spans="2:56" s="97" customFormat="1" ht="12" customHeight="1" x14ac:dyDescent="0.3">
      <c r="B144" s="11"/>
      <c r="C144" s="35"/>
      <c r="D144" s="36"/>
      <c r="E144" s="36"/>
      <c r="F144" s="36"/>
      <c r="G144" s="36"/>
      <c r="H144" s="184"/>
      <c r="I144" s="184"/>
      <c r="J144" s="184"/>
      <c r="K144" s="184"/>
      <c r="L144" s="184"/>
      <c r="M144" s="184"/>
      <c r="N144" s="60"/>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2"/>
      <c r="AZ144" s="182"/>
      <c r="BA144" s="182"/>
      <c r="BB144" s="182"/>
      <c r="BC144" s="182"/>
      <c r="BD144" s="13"/>
    </row>
    <row r="145" spans="2:56" s="97" customFormat="1" ht="12" customHeight="1" x14ac:dyDescent="0.3">
      <c r="B145" s="11"/>
      <c r="C145" s="35"/>
      <c r="D145" s="36"/>
      <c r="E145" s="36"/>
      <c r="F145" s="36"/>
      <c r="G145" s="36"/>
      <c r="H145" s="184"/>
      <c r="I145" s="184"/>
      <c r="J145" s="184"/>
      <c r="K145" s="184"/>
      <c r="L145" s="184"/>
      <c r="M145" s="184"/>
      <c r="N145" s="60"/>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2"/>
      <c r="AZ145" s="182"/>
      <c r="BA145" s="182"/>
      <c r="BB145" s="182"/>
      <c r="BC145" s="182"/>
      <c r="BD145" s="13"/>
    </row>
    <row r="146" spans="2:56" s="97" customFormat="1" ht="12" customHeight="1" x14ac:dyDescent="0.3">
      <c r="B146" s="11"/>
      <c r="C146" s="35"/>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12"/>
      <c r="AN146" s="12"/>
      <c r="AO146" s="12"/>
      <c r="AP146" s="12"/>
      <c r="AQ146" s="12"/>
      <c r="AR146" s="12"/>
      <c r="AS146" s="12"/>
      <c r="AT146" s="12"/>
      <c r="AU146" s="12"/>
      <c r="AV146" s="12"/>
      <c r="AW146" s="12"/>
      <c r="AX146" s="12"/>
      <c r="AY146" s="12"/>
      <c r="AZ146" s="12"/>
      <c r="BA146" s="12"/>
      <c r="BB146" s="12"/>
      <c r="BC146" s="12"/>
      <c r="BD146" s="13"/>
    </row>
    <row r="147" spans="2:56" s="97" customFormat="1" ht="12" customHeight="1" thickBot="1" x14ac:dyDescent="0.35">
      <c r="B147" s="11"/>
      <c r="C147" s="50"/>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2"/>
      <c r="AN147" s="52"/>
      <c r="AO147" s="52"/>
      <c r="AP147" s="52"/>
      <c r="AQ147" s="52"/>
      <c r="AR147" s="52"/>
      <c r="AS147" s="52"/>
      <c r="AT147" s="52"/>
      <c r="AU147" s="52"/>
      <c r="AV147" s="52"/>
      <c r="AW147" s="52"/>
      <c r="AX147" s="52"/>
      <c r="AY147" s="52"/>
      <c r="AZ147" s="52"/>
      <c r="BA147" s="52"/>
      <c r="BB147" s="52"/>
      <c r="BC147" s="52"/>
      <c r="BD147" s="53"/>
    </row>
    <row r="148" spans="2:56" s="97" customFormat="1" ht="12" customHeight="1" x14ac:dyDescent="0.3">
      <c r="B148" s="1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12"/>
      <c r="AN148" s="12"/>
      <c r="AO148" s="12"/>
      <c r="AP148" s="12"/>
      <c r="AQ148" s="12"/>
      <c r="AR148" s="12"/>
      <c r="AS148" s="12"/>
      <c r="AT148" s="12"/>
      <c r="AU148" s="12"/>
      <c r="AV148" s="12"/>
      <c r="AW148" s="12"/>
      <c r="AX148" s="12"/>
      <c r="AY148" s="12"/>
      <c r="AZ148" s="12"/>
      <c r="BA148" s="12"/>
      <c r="BB148" s="12"/>
      <c r="BC148" s="12"/>
      <c r="BD148" s="12"/>
    </row>
    <row r="149" spans="2:56" s="97" customFormat="1" ht="12" customHeight="1" x14ac:dyDescent="0.3">
      <c r="B149" s="1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12"/>
      <c r="AN149" s="12"/>
      <c r="AO149" s="12"/>
      <c r="AP149" s="12"/>
      <c r="AQ149" s="12"/>
      <c r="AR149" s="12"/>
      <c r="AS149" s="12"/>
      <c r="AT149" s="12"/>
      <c r="AU149" s="12"/>
      <c r="AV149" s="12"/>
      <c r="AW149" s="12"/>
      <c r="AX149" s="12"/>
      <c r="AY149" s="12"/>
      <c r="AZ149" s="12"/>
      <c r="BA149" s="12"/>
      <c r="BB149" s="12"/>
      <c r="BC149" s="12"/>
      <c r="BD149" s="12"/>
    </row>
    <row r="150" spans="2:56" s="97" customFormat="1" ht="12" customHeight="1" x14ac:dyDescent="0.3">
      <c r="B150" s="1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12"/>
      <c r="AN150" s="12"/>
      <c r="AO150" s="153" t="s">
        <v>159</v>
      </c>
      <c r="AP150" s="153"/>
      <c r="AQ150" s="153"/>
      <c r="AR150" s="153"/>
      <c r="AS150" s="153"/>
      <c r="AT150" s="153"/>
      <c r="AU150" s="153"/>
      <c r="AV150" s="153"/>
      <c r="AW150" s="153"/>
      <c r="AX150" s="153"/>
      <c r="AY150" s="153"/>
      <c r="AZ150" s="153"/>
      <c r="BA150" s="153"/>
      <c r="BB150" s="153"/>
      <c r="BC150" s="153"/>
      <c r="BD150" s="12"/>
    </row>
    <row r="151" spans="2:56" s="97" customFormat="1" ht="12" customHeight="1" x14ac:dyDescent="0.3">
      <c r="B151" s="1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12"/>
      <c r="AN151" s="12"/>
      <c r="AO151" s="12"/>
      <c r="AP151" s="12"/>
      <c r="AQ151" s="12"/>
      <c r="AR151" s="12"/>
      <c r="AS151" s="12"/>
      <c r="AT151" s="12"/>
      <c r="AU151" s="12"/>
      <c r="AV151" s="12"/>
      <c r="AW151" s="12"/>
      <c r="AX151" s="12"/>
      <c r="AY151" s="12"/>
      <c r="AZ151" s="12"/>
      <c r="BA151" s="12"/>
      <c r="BB151" s="12"/>
      <c r="BC151" s="12"/>
      <c r="BD151" s="12"/>
    </row>
    <row r="152" spans="2:56" s="97" customFormat="1" ht="12" customHeight="1" x14ac:dyDescent="0.3">
      <c r="B152" s="1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12"/>
      <c r="AN152" s="12"/>
      <c r="AO152" s="12"/>
      <c r="AP152" s="12"/>
      <c r="AQ152" s="12"/>
      <c r="AR152" s="12"/>
      <c r="AS152" s="12"/>
      <c r="AT152" s="12"/>
      <c r="AU152" s="12"/>
      <c r="AV152" s="12"/>
      <c r="AW152" s="12"/>
      <c r="AX152" s="12"/>
      <c r="AY152" s="12"/>
      <c r="AZ152" s="12"/>
      <c r="BA152" s="12"/>
      <c r="BB152" s="12"/>
      <c r="BC152" s="12"/>
      <c r="BD152" s="12"/>
    </row>
    <row r="153" spans="2:56" s="97" customFormat="1" ht="12" customHeight="1" thickBot="1" x14ac:dyDescent="0.35">
      <c r="B153" s="1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2"/>
      <c r="AN153" s="52"/>
      <c r="AO153" s="52"/>
      <c r="AP153" s="52"/>
      <c r="AQ153" s="52"/>
      <c r="AR153" s="52"/>
      <c r="AS153" s="52"/>
      <c r="AT153" s="52"/>
      <c r="AU153" s="52"/>
      <c r="AV153" s="52"/>
      <c r="AW153" s="52"/>
      <c r="AX153" s="52"/>
      <c r="AY153" s="52"/>
      <c r="AZ153" s="52"/>
      <c r="BA153" s="52"/>
      <c r="BB153" s="52"/>
      <c r="BC153" s="52"/>
      <c r="BD153" s="52"/>
    </row>
    <row r="154" spans="2:56" s="97" customFormat="1" ht="12" customHeight="1" x14ac:dyDescent="0.3">
      <c r="B154" s="65"/>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12"/>
      <c r="AN154" s="12"/>
      <c r="AO154" s="12"/>
      <c r="AP154" s="12"/>
      <c r="AQ154" s="12"/>
      <c r="AR154" s="12"/>
      <c r="AS154" s="12"/>
      <c r="AT154" s="12"/>
      <c r="AU154" s="12"/>
      <c r="AV154" s="12"/>
      <c r="AW154" s="12"/>
      <c r="AX154" s="12"/>
      <c r="AY154" s="12"/>
      <c r="AZ154" s="12"/>
      <c r="BA154" s="12"/>
      <c r="BB154" s="12"/>
      <c r="BC154" s="12"/>
      <c r="BD154" s="38"/>
    </row>
    <row r="155" spans="2:56" s="97" customFormat="1" ht="12" customHeight="1" thickBot="1" x14ac:dyDescent="0.35">
      <c r="B155" s="11"/>
      <c r="C155" s="35"/>
      <c r="D155" s="36"/>
      <c r="E155" s="36"/>
      <c r="F155" s="36"/>
      <c r="G155" s="36"/>
      <c r="H155" s="181" t="str">
        <f>IF(COUNTA(O106)=1,H106," ")</f>
        <v xml:space="preserve"> </v>
      </c>
      <c r="I155" s="181"/>
      <c r="J155" s="181"/>
      <c r="K155" s="181"/>
      <c r="L155" s="181"/>
      <c r="M155" s="181"/>
      <c r="N155" s="36"/>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2"/>
      <c r="AZ155" s="182"/>
      <c r="BA155" s="182"/>
      <c r="BB155" s="182"/>
      <c r="BC155" s="182"/>
      <c r="BD155" s="13"/>
    </row>
    <row r="156" spans="2:56" s="97" customFormat="1" ht="12" customHeight="1" x14ac:dyDescent="0.3">
      <c r="B156" s="11"/>
      <c r="C156" s="35"/>
      <c r="D156" s="36"/>
      <c r="E156" s="36"/>
      <c r="F156" s="36"/>
      <c r="G156" s="36"/>
      <c r="H156" s="183" t="str">
        <f>IF(COUNTA(O106)=1,O106," ")</f>
        <v xml:space="preserve"> </v>
      </c>
      <c r="I156" s="183"/>
      <c r="J156" s="183"/>
      <c r="K156" s="183"/>
      <c r="L156" s="183"/>
      <c r="M156" s="183"/>
      <c r="N156" s="60"/>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82"/>
      <c r="AV156" s="182"/>
      <c r="AW156" s="182"/>
      <c r="AX156" s="182"/>
      <c r="AY156" s="182"/>
      <c r="AZ156" s="182"/>
      <c r="BA156" s="182"/>
      <c r="BB156" s="182"/>
      <c r="BC156" s="182"/>
      <c r="BD156" s="13"/>
    </row>
    <row r="157" spans="2:56" s="97" customFormat="1" ht="12" customHeight="1" x14ac:dyDescent="0.3">
      <c r="B157" s="11"/>
      <c r="C157" s="35"/>
      <c r="D157" s="36"/>
      <c r="E157" s="36"/>
      <c r="F157" s="36"/>
      <c r="G157" s="36"/>
      <c r="H157" s="184"/>
      <c r="I157" s="184"/>
      <c r="J157" s="184"/>
      <c r="K157" s="184"/>
      <c r="L157" s="184"/>
      <c r="M157" s="184"/>
      <c r="N157" s="60"/>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2"/>
      <c r="AZ157" s="182"/>
      <c r="BA157" s="182"/>
      <c r="BB157" s="182"/>
      <c r="BC157" s="182"/>
      <c r="BD157" s="13"/>
    </row>
    <row r="158" spans="2:56" s="97" customFormat="1" ht="12" customHeight="1" x14ac:dyDescent="0.3">
      <c r="B158" s="11"/>
      <c r="C158" s="35"/>
      <c r="D158" s="36"/>
      <c r="E158" s="36"/>
      <c r="F158" s="36"/>
      <c r="G158" s="36"/>
      <c r="H158" s="184"/>
      <c r="I158" s="184"/>
      <c r="J158" s="184"/>
      <c r="K158" s="184"/>
      <c r="L158" s="184"/>
      <c r="M158" s="184"/>
      <c r="N158" s="60"/>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c r="AY158" s="182"/>
      <c r="AZ158" s="182"/>
      <c r="BA158" s="182"/>
      <c r="BB158" s="182"/>
      <c r="BC158" s="182"/>
      <c r="BD158" s="13"/>
    </row>
    <row r="159" spans="2:56" s="97" customFormat="1" ht="12" customHeight="1" x14ac:dyDescent="0.3">
      <c r="B159" s="11"/>
      <c r="C159" s="35"/>
      <c r="D159" s="36"/>
      <c r="E159" s="36"/>
      <c r="F159" s="36"/>
      <c r="G159" s="36"/>
      <c r="H159" s="184"/>
      <c r="I159" s="184"/>
      <c r="J159" s="184"/>
      <c r="K159" s="184"/>
      <c r="L159" s="184"/>
      <c r="M159" s="184"/>
      <c r="N159" s="60"/>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2"/>
      <c r="AW159" s="182"/>
      <c r="AX159" s="182"/>
      <c r="AY159" s="182"/>
      <c r="AZ159" s="182"/>
      <c r="BA159" s="182"/>
      <c r="BB159" s="182"/>
      <c r="BC159" s="182"/>
      <c r="BD159" s="13"/>
    </row>
    <row r="160" spans="2:56" s="97" customFormat="1" ht="12" customHeight="1" x14ac:dyDescent="0.3">
      <c r="B160" s="11"/>
      <c r="C160" s="35"/>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12"/>
      <c r="AN160" s="12"/>
      <c r="AO160" s="12"/>
      <c r="AP160" s="12"/>
      <c r="AQ160" s="12"/>
      <c r="AR160" s="12"/>
      <c r="AS160" s="12"/>
      <c r="AT160" s="12"/>
      <c r="AU160" s="12"/>
      <c r="AV160" s="12"/>
      <c r="AW160" s="12"/>
      <c r="AX160" s="12"/>
      <c r="AY160" s="12"/>
      <c r="AZ160" s="12"/>
      <c r="BA160" s="12"/>
      <c r="BB160" s="12"/>
      <c r="BC160" s="12"/>
      <c r="BD160" s="13"/>
    </row>
    <row r="161" spans="2:56" ht="15" customHeight="1" x14ac:dyDescent="0.3">
      <c r="B161" s="11"/>
      <c r="C161" s="35"/>
      <c r="D161" s="161" t="s">
        <v>109</v>
      </c>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3"/>
    </row>
    <row r="162" spans="2:56" ht="12" customHeight="1" x14ac:dyDescent="0.3">
      <c r="B162" s="11"/>
      <c r="C162" s="35"/>
      <c r="D162" s="36"/>
      <c r="E162" s="36"/>
      <c r="F162" s="36"/>
      <c r="G162" s="36"/>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13"/>
    </row>
    <row r="163" spans="2:56" ht="12" customHeight="1" x14ac:dyDescent="0.3">
      <c r="B163" s="11"/>
      <c r="C163" s="35"/>
      <c r="D163" s="36"/>
      <c r="E163" s="36"/>
      <c r="F163" s="36"/>
      <c r="G163" s="36"/>
      <c r="H163" s="156" t="s">
        <v>147</v>
      </c>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3"/>
    </row>
    <row r="164" spans="2:56" ht="4.95" customHeight="1" x14ac:dyDescent="0.3">
      <c r="B164" s="11"/>
      <c r="C164" s="35"/>
      <c r="D164" s="36"/>
      <c r="E164" s="36"/>
      <c r="F164" s="36"/>
      <c r="G164" s="36"/>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13"/>
    </row>
    <row r="165" spans="2:56" ht="12" customHeight="1" thickBot="1" x14ac:dyDescent="0.35">
      <c r="B165" s="11"/>
      <c r="C165" s="35"/>
      <c r="D165" s="36"/>
      <c r="E165" s="36"/>
      <c r="F165" s="36"/>
      <c r="G165" s="36"/>
      <c r="H165" s="174" t="s">
        <v>69</v>
      </c>
      <c r="I165" s="174"/>
      <c r="J165" s="174"/>
      <c r="K165" s="174"/>
      <c r="L165" s="174"/>
      <c r="M165" s="174"/>
      <c r="N165" s="36"/>
      <c r="O165" s="163" t="s">
        <v>59</v>
      </c>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3"/>
    </row>
    <row r="166" spans="2:56" ht="4.95" customHeight="1" x14ac:dyDescent="0.3">
      <c r="B166" s="11"/>
      <c r="C166" s="35"/>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60"/>
      <c r="AN166" s="60"/>
      <c r="AO166" s="60"/>
      <c r="AP166" s="60"/>
      <c r="AQ166" s="60"/>
      <c r="AR166" s="60"/>
      <c r="AS166" s="60"/>
      <c r="AT166" s="60"/>
      <c r="AU166" s="60"/>
      <c r="AV166" s="60"/>
      <c r="AW166" s="60"/>
      <c r="AX166" s="60"/>
      <c r="AY166" s="60"/>
      <c r="AZ166" s="60"/>
      <c r="BA166" s="60"/>
      <c r="BB166" s="60"/>
      <c r="BC166" s="60"/>
      <c r="BD166" s="13"/>
    </row>
    <row r="167" spans="2:56" ht="12" customHeight="1" thickBot="1" x14ac:dyDescent="0.35">
      <c r="B167" s="11"/>
      <c r="C167" s="35"/>
      <c r="D167" s="36"/>
      <c r="E167" s="36"/>
      <c r="F167" s="36"/>
      <c r="G167" s="36"/>
      <c r="H167" s="181" t="s">
        <v>63</v>
      </c>
      <c r="I167" s="181"/>
      <c r="J167" s="181"/>
      <c r="K167" s="181"/>
      <c r="L167" s="181"/>
      <c r="M167" s="181"/>
      <c r="N167" s="36"/>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3"/>
    </row>
    <row r="168" spans="2:56" ht="12" customHeight="1" x14ac:dyDescent="0.3">
      <c r="B168" s="11"/>
      <c r="C168" s="35"/>
      <c r="D168" s="36"/>
      <c r="E168" s="36"/>
      <c r="F168" s="36"/>
      <c r="G168" s="36"/>
      <c r="H168" s="60"/>
      <c r="I168" s="60"/>
      <c r="J168" s="60"/>
      <c r="K168" s="60"/>
      <c r="L168" s="60"/>
      <c r="M168" s="60"/>
      <c r="N168" s="6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3"/>
    </row>
    <row r="169" spans="2:56" s="137" customFormat="1" ht="12" customHeight="1" x14ac:dyDescent="0.3">
      <c r="B169" s="11"/>
      <c r="C169" s="35"/>
      <c r="D169" s="36"/>
      <c r="E169" s="36"/>
      <c r="F169" s="36"/>
      <c r="G169" s="36"/>
      <c r="H169" s="60"/>
      <c r="I169" s="60"/>
      <c r="J169" s="60"/>
      <c r="K169" s="60"/>
      <c r="L169" s="60"/>
      <c r="M169" s="60"/>
      <c r="N169" s="6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0"/>
      <c r="AR169" s="170"/>
      <c r="AS169" s="170"/>
      <c r="AT169" s="170"/>
      <c r="AU169" s="170"/>
      <c r="AV169" s="170"/>
      <c r="AW169" s="170"/>
      <c r="AX169" s="170"/>
      <c r="AY169" s="170"/>
      <c r="AZ169" s="170"/>
      <c r="BA169" s="170"/>
      <c r="BB169" s="170"/>
      <c r="BC169" s="170"/>
      <c r="BD169" s="13"/>
    </row>
    <row r="170" spans="2:56" ht="12" customHeight="1" x14ac:dyDescent="0.3">
      <c r="B170" s="11"/>
      <c r="C170" s="35"/>
      <c r="D170" s="36"/>
      <c r="E170" s="36"/>
      <c r="F170" s="36"/>
      <c r="G170" s="36"/>
      <c r="H170" s="60"/>
      <c r="I170" s="60"/>
      <c r="J170" s="60"/>
      <c r="K170" s="60"/>
      <c r="L170" s="60"/>
      <c r="M170" s="60"/>
      <c r="N170" s="6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L170" s="170"/>
      <c r="AM170" s="170"/>
      <c r="AN170" s="170"/>
      <c r="AO170" s="170"/>
      <c r="AP170" s="170"/>
      <c r="AQ170" s="170"/>
      <c r="AR170" s="170"/>
      <c r="AS170" s="170"/>
      <c r="AT170" s="170"/>
      <c r="AU170" s="170"/>
      <c r="AV170" s="170"/>
      <c r="AW170" s="170"/>
      <c r="AX170" s="170"/>
      <c r="AY170" s="170"/>
      <c r="AZ170" s="170"/>
      <c r="BA170" s="170"/>
      <c r="BB170" s="170"/>
      <c r="BC170" s="170"/>
      <c r="BD170" s="13"/>
    </row>
    <row r="171" spans="2:56" ht="12" customHeight="1" x14ac:dyDescent="0.3">
      <c r="B171" s="65"/>
      <c r="C171" s="36"/>
      <c r="D171" s="36"/>
      <c r="E171" s="36"/>
      <c r="F171" s="36"/>
      <c r="G171" s="36"/>
      <c r="H171" s="60"/>
      <c r="I171" s="60"/>
      <c r="J171" s="60"/>
      <c r="K171" s="60"/>
      <c r="L171" s="60"/>
      <c r="M171" s="60"/>
      <c r="N171" s="60"/>
      <c r="O171" s="170"/>
      <c r="P171" s="170"/>
      <c r="Q171" s="170"/>
      <c r="R171" s="170"/>
      <c r="S171" s="170"/>
      <c r="T171" s="170"/>
      <c r="U171" s="170"/>
      <c r="V171" s="170"/>
      <c r="W171" s="170"/>
      <c r="X171" s="170"/>
      <c r="Y171" s="170"/>
      <c r="Z171" s="170"/>
      <c r="AA171" s="170"/>
      <c r="AB171" s="170"/>
      <c r="AC171" s="170"/>
      <c r="AD171" s="170"/>
      <c r="AE171" s="170"/>
      <c r="AF171" s="170"/>
      <c r="AG171" s="170"/>
      <c r="AH171" s="170"/>
      <c r="AI171" s="170"/>
      <c r="AJ171" s="170"/>
      <c r="AK171" s="170"/>
      <c r="AL171" s="170"/>
      <c r="AM171" s="170"/>
      <c r="AN171" s="170"/>
      <c r="AO171" s="170"/>
      <c r="AP171" s="170"/>
      <c r="AQ171" s="170"/>
      <c r="AR171" s="170"/>
      <c r="AS171" s="170"/>
      <c r="AT171" s="170"/>
      <c r="AU171" s="170"/>
      <c r="AV171" s="170"/>
      <c r="AW171" s="170"/>
      <c r="AX171" s="170"/>
      <c r="AY171" s="170"/>
      <c r="AZ171" s="170"/>
      <c r="BA171" s="170"/>
      <c r="BB171" s="170"/>
      <c r="BC171" s="170"/>
      <c r="BD171" s="13"/>
    </row>
    <row r="172" spans="2:56" ht="4.95" customHeight="1" x14ac:dyDescent="0.3">
      <c r="B172" s="11"/>
      <c r="C172" s="35"/>
      <c r="D172" s="36"/>
      <c r="E172" s="36"/>
      <c r="F172" s="36"/>
      <c r="G172" s="36"/>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13"/>
    </row>
    <row r="173" spans="2:56" ht="12" customHeight="1" thickBot="1" x14ac:dyDescent="0.35">
      <c r="B173" s="11"/>
      <c r="C173" s="35"/>
      <c r="D173" s="36"/>
      <c r="E173" s="36"/>
      <c r="F173" s="36"/>
      <c r="G173" s="36"/>
      <c r="H173" s="181" t="s">
        <v>64</v>
      </c>
      <c r="I173" s="181"/>
      <c r="J173" s="181"/>
      <c r="K173" s="181"/>
      <c r="L173" s="181"/>
      <c r="M173" s="181"/>
      <c r="N173" s="36"/>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170"/>
      <c r="AS173" s="170"/>
      <c r="AT173" s="170"/>
      <c r="AU173" s="170"/>
      <c r="AV173" s="170"/>
      <c r="AW173" s="170"/>
      <c r="AX173" s="170"/>
      <c r="AY173" s="170"/>
      <c r="AZ173" s="170"/>
      <c r="BA173" s="170"/>
      <c r="BB173" s="170"/>
      <c r="BC173" s="170"/>
      <c r="BD173" s="13"/>
    </row>
    <row r="174" spans="2:56" ht="12" customHeight="1" x14ac:dyDescent="0.3">
      <c r="B174" s="11"/>
      <c r="C174" s="35"/>
      <c r="D174" s="36"/>
      <c r="E174" s="36"/>
      <c r="F174" s="36"/>
      <c r="G174" s="36"/>
      <c r="H174" s="60"/>
      <c r="I174" s="60"/>
      <c r="J174" s="60"/>
      <c r="K174" s="60"/>
      <c r="L174" s="60"/>
      <c r="M174" s="60"/>
      <c r="N174" s="6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0"/>
      <c r="AR174" s="170"/>
      <c r="AS174" s="170"/>
      <c r="AT174" s="170"/>
      <c r="AU174" s="170"/>
      <c r="AV174" s="170"/>
      <c r="AW174" s="170"/>
      <c r="AX174" s="170"/>
      <c r="AY174" s="170"/>
      <c r="AZ174" s="170"/>
      <c r="BA174" s="170"/>
      <c r="BB174" s="170"/>
      <c r="BC174" s="170"/>
      <c r="BD174" s="13"/>
    </row>
    <row r="175" spans="2:56" s="137" customFormat="1" ht="12" customHeight="1" x14ac:dyDescent="0.3">
      <c r="B175" s="11"/>
      <c r="C175" s="35"/>
      <c r="D175" s="36"/>
      <c r="E175" s="36"/>
      <c r="F175" s="36"/>
      <c r="G175" s="36"/>
      <c r="H175" s="60"/>
      <c r="I175" s="60"/>
      <c r="J175" s="60"/>
      <c r="K175" s="60"/>
      <c r="L175" s="60"/>
      <c r="M175" s="60"/>
      <c r="N175" s="6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U175" s="170"/>
      <c r="AV175" s="170"/>
      <c r="AW175" s="170"/>
      <c r="AX175" s="170"/>
      <c r="AY175" s="170"/>
      <c r="AZ175" s="170"/>
      <c r="BA175" s="170"/>
      <c r="BB175" s="170"/>
      <c r="BC175" s="170"/>
      <c r="BD175" s="13"/>
    </row>
    <row r="176" spans="2:56" ht="12" customHeight="1" x14ac:dyDescent="0.3">
      <c r="B176" s="11"/>
      <c r="C176" s="35"/>
      <c r="D176" s="36"/>
      <c r="E176" s="36"/>
      <c r="F176" s="36"/>
      <c r="G176" s="36"/>
      <c r="H176" s="60"/>
      <c r="I176" s="60"/>
      <c r="J176" s="60"/>
      <c r="K176" s="60"/>
      <c r="L176" s="60"/>
      <c r="M176" s="60"/>
      <c r="N176" s="6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0"/>
      <c r="AR176" s="170"/>
      <c r="AS176" s="170"/>
      <c r="AT176" s="170"/>
      <c r="AU176" s="170"/>
      <c r="AV176" s="170"/>
      <c r="AW176" s="170"/>
      <c r="AX176" s="170"/>
      <c r="AY176" s="170"/>
      <c r="AZ176" s="170"/>
      <c r="BA176" s="170"/>
      <c r="BB176" s="170"/>
      <c r="BC176" s="170"/>
      <c r="BD176" s="13"/>
    </row>
    <row r="177" spans="2:56" ht="12" customHeight="1" x14ac:dyDescent="0.3">
      <c r="B177" s="11"/>
      <c r="C177" s="35"/>
      <c r="D177" s="36"/>
      <c r="E177" s="36"/>
      <c r="F177" s="36"/>
      <c r="G177" s="36"/>
      <c r="H177" s="60"/>
      <c r="I177" s="60"/>
      <c r="J177" s="60"/>
      <c r="K177" s="60"/>
      <c r="L177" s="60"/>
      <c r="M177" s="60"/>
      <c r="N177" s="6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0"/>
      <c r="AR177" s="170"/>
      <c r="AS177" s="170"/>
      <c r="AT177" s="170"/>
      <c r="AU177" s="170"/>
      <c r="AV177" s="170"/>
      <c r="AW177" s="170"/>
      <c r="AX177" s="170"/>
      <c r="AY177" s="170"/>
      <c r="AZ177" s="170"/>
      <c r="BA177" s="170"/>
      <c r="BB177" s="170"/>
      <c r="BC177" s="170"/>
      <c r="BD177" s="13"/>
    </row>
    <row r="178" spans="2:56" ht="4.95" customHeight="1" x14ac:dyDescent="0.3">
      <c r="B178" s="11"/>
      <c r="C178" s="35"/>
      <c r="D178" s="36"/>
      <c r="E178" s="36"/>
      <c r="F178" s="36"/>
      <c r="G178" s="36"/>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13"/>
    </row>
    <row r="179" spans="2:56" ht="12" customHeight="1" thickBot="1" x14ac:dyDescent="0.35">
      <c r="B179" s="11"/>
      <c r="C179" s="35"/>
      <c r="D179" s="36"/>
      <c r="E179" s="36"/>
      <c r="F179" s="36"/>
      <c r="G179" s="36"/>
      <c r="H179" s="181" t="s">
        <v>65</v>
      </c>
      <c r="I179" s="181"/>
      <c r="J179" s="181"/>
      <c r="K179" s="181"/>
      <c r="L179" s="181"/>
      <c r="M179" s="181"/>
      <c r="N179" s="36"/>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c r="BA179" s="170"/>
      <c r="BB179" s="170"/>
      <c r="BC179" s="170"/>
      <c r="BD179" s="13"/>
    </row>
    <row r="180" spans="2:56" ht="12" customHeight="1" x14ac:dyDescent="0.3">
      <c r="B180" s="11"/>
      <c r="C180" s="35"/>
      <c r="D180" s="36"/>
      <c r="E180" s="36"/>
      <c r="F180" s="36"/>
      <c r="G180" s="36"/>
      <c r="H180" s="60"/>
      <c r="I180" s="60"/>
      <c r="J180" s="60"/>
      <c r="K180" s="60"/>
      <c r="L180" s="60"/>
      <c r="M180" s="60"/>
      <c r="N180" s="6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c r="AL180" s="170"/>
      <c r="AM180" s="170"/>
      <c r="AN180" s="170"/>
      <c r="AO180" s="170"/>
      <c r="AP180" s="170"/>
      <c r="AQ180" s="170"/>
      <c r="AR180" s="170"/>
      <c r="AS180" s="170"/>
      <c r="AT180" s="170"/>
      <c r="AU180" s="170"/>
      <c r="AV180" s="170"/>
      <c r="AW180" s="170"/>
      <c r="AX180" s="170"/>
      <c r="AY180" s="170"/>
      <c r="AZ180" s="170"/>
      <c r="BA180" s="170"/>
      <c r="BB180" s="170"/>
      <c r="BC180" s="170"/>
      <c r="BD180" s="13"/>
    </row>
    <row r="181" spans="2:56" s="137" customFormat="1" ht="12" customHeight="1" x14ac:dyDescent="0.3">
      <c r="B181" s="11"/>
      <c r="C181" s="35"/>
      <c r="D181" s="36"/>
      <c r="E181" s="36"/>
      <c r="F181" s="36"/>
      <c r="G181" s="36"/>
      <c r="H181" s="60"/>
      <c r="I181" s="60"/>
      <c r="J181" s="60"/>
      <c r="K181" s="60"/>
      <c r="L181" s="60"/>
      <c r="M181" s="60"/>
      <c r="N181" s="6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c r="BA181" s="170"/>
      <c r="BB181" s="170"/>
      <c r="BC181" s="170"/>
      <c r="BD181" s="13"/>
    </row>
    <row r="182" spans="2:56" ht="12" customHeight="1" x14ac:dyDescent="0.3">
      <c r="B182" s="11"/>
      <c r="C182" s="35"/>
      <c r="D182" s="36"/>
      <c r="E182" s="36"/>
      <c r="F182" s="36"/>
      <c r="G182" s="36"/>
      <c r="H182" s="60"/>
      <c r="I182" s="60"/>
      <c r="J182" s="60"/>
      <c r="K182" s="60"/>
      <c r="L182" s="60"/>
      <c r="M182" s="60"/>
      <c r="N182" s="6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3"/>
    </row>
    <row r="183" spans="2:56" ht="12" customHeight="1" x14ac:dyDescent="0.3">
      <c r="B183" s="11"/>
      <c r="C183" s="35"/>
      <c r="D183" s="36"/>
      <c r="E183" s="36"/>
      <c r="F183" s="36"/>
      <c r="G183" s="36"/>
      <c r="H183" s="60"/>
      <c r="I183" s="60"/>
      <c r="J183" s="60"/>
      <c r="K183" s="60"/>
      <c r="L183" s="60"/>
      <c r="M183" s="60"/>
      <c r="N183" s="6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3"/>
    </row>
    <row r="184" spans="2:56" ht="12" customHeight="1" x14ac:dyDescent="0.3">
      <c r="B184" s="11"/>
      <c r="C184" s="35"/>
      <c r="D184" s="36"/>
      <c r="E184" s="36"/>
      <c r="F184" s="36"/>
      <c r="G184" s="36"/>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13"/>
    </row>
    <row r="185" spans="2:56" ht="12" customHeight="1" thickBot="1" x14ac:dyDescent="0.35">
      <c r="B185" s="11"/>
      <c r="C185" s="35"/>
      <c r="D185" s="36"/>
      <c r="E185" s="36"/>
      <c r="F185" s="36"/>
      <c r="G185" s="36"/>
      <c r="H185" s="181" t="s">
        <v>66</v>
      </c>
      <c r="I185" s="181"/>
      <c r="J185" s="181"/>
      <c r="K185" s="181"/>
      <c r="L185" s="181"/>
      <c r="M185" s="181"/>
      <c r="N185" s="36"/>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3"/>
    </row>
    <row r="186" spans="2:56" ht="12" customHeight="1" thickBot="1" x14ac:dyDescent="0.35">
      <c r="B186" s="11"/>
      <c r="C186" s="35"/>
      <c r="D186" s="36"/>
      <c r="E186" s="36"/>
      <c r="F186" s="36"/>
      <c r="G186" s="36"/>
      <c r="H186" s="181"/>
      <c r="I186" s="181"/>
      <c r="J186" s="181"/>
      <c r="K186" s="181"/>
      <c r="L186" s="181"/>
      <c r="M186" s="181"/>
      <c r="N186" s="6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U186" s="170"/>
      <c r="AV186" s="170"/>
      <c r="AW186" s="170"/>
      <c r="AX186" s="170"/>
      <c r="AY186" s="170"/>
      <c r="AZ186" s="170"/>
      <c r="BA186" s="170"/>
      <c r="BB186" s="170"/>
      <c r="BC186" s="170"/>
      <c r="BD186" s="13"/>
    </row>
    <row r="187" spans="2:56" ht="12" customHeight="1" x14ac:dyDescent="0.3">
      <c r="B187" s="11"/>
      <c r="C187" s="35"/>
      <c r="D187" s="36"/>
      <c r="E187" s="36"/>
      <c r="F187" s="36"/>
      <c r="G187" s="36"/>
      <c r="H187" s="60"/>
      <c r="I187" s="60"/>
      <c r="J187" s="60"/>
      <c r="K187" s="60"/>
      <c r="L187" s="60"/>
      <c r="M187" s="60"/>
      <c r="N187" s="6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Q187" s="170"/>
      <c r="AR187" s="170"/>
      <c r="AS187" s="170"/>
      <c r="AT187" s="170"/>
      <c r="AU187" s="170"/>
      <c r="AV187" s="170"/>
      <c r="AW187" s="170"/>
      <c r="AX187" s="170"/>
      <c r="AY187" s="170"/>
      <c r="AZ187" s="170"/>
      <c r="BA187" s="170"/>
      <c r="BB187" s="170"/>
      <c r="BC187" s="170"/>
      <c r="BD187" s="13"/>
    </row>
    <row r="188" spans="2:56" ht="12" customHeight="1" x14ac:dyDescent="0.3">
      <c r="B188" s="11"/>
      <c r="C188" s="35"/>
      <c r="D188" s="36"/>
      <c r="E188" s="36"/>
      <c r="F188" s="36"/>
      <c r="G188" s="36"/>
      <c r="H188" s="60"/>
      <c r="I188" s="60"/>
      <c r="J188" s="60"/>
      <c r="K188" s="60"/>
      <c r="L188" s="60"/>
      <c r="M188" s="60"/>
      <c r="N188" s="6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0"/>
      <c r="AR188" s="170"/>
      <c r="AS188" s="170"/>
      <c r="AT188" s="170"/>
      <c r="AU188" s="170"/>
      <c r="AV188" s="170"/>
      <c r="AW188" s="170"/>
      <c r="AX188" s="170"/>
      <c r="AY188" s="170"/>
      <c r="AZ188" s="170"/>
      <c r="BA188" s="170"/>
      <c r="BB188" s="170"/>
      <c r="BC188" s="170"/>
      <c r="BD188" s="13"/>
    </row>
    <row r="189" spans="2:56" ht="12" customHeight="1" x14ac:dyDescent="0.3">
      <c r="B189" s="11"/>
      <c r="C189" s="35"/>
      <c r="D189" s="36"/>
      <c r="E189" s="36"/>
      <c r="F189" s="36"/>
      <c r="G189" s="36"/>
      <c r="H189" s="60"/>
      <c r="I189" s="60"/>
      <c r="J189" s="60"/>
      <c r="K189" s="60"/>
      <c r="L189" s="60"/>
      <c r="M189" s="60"/>
      <c r="N189" s="6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0"/>
      <c r="AO189" s="170"/>
      <c r="AP189" s="170"/>
      <c r="AQ189" s="170"/>
      <c r="AR189" s="170"/>
      <c r="AS189" s="170"/>
      <c r="AT189" s="170"/>
      <c r="AU189" s="170"/>
      <c r="AV189" s="170"/>
      <c r="AW189" s="170"/>
      <c r="AX189" s="170"/>
      <c r="AY189" s="170"/>
      <c r="AZ189" s="170"/>
      <c r="BA189" s="170"/>
      <c r="BB189" s="170"/>
      <c r="BC189" s="170"/>
      <c r="BD189" s="13"/>
    </row>
    <row r="190" spans="2:56" ht="12" customHeight="1" x14ac:dyDescent="0.3">
      <c r="B190" s="11"/>
      <c r="C190" s="35"/>
      <c r="D190" s="36"/>
      <c r="E190" s="36"/>
      <c r="F190" s="36"/>
      <c r="G190" s="36"/>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13"/>
    </row>
    <row r="191" spans="2:56" ht="12" customHeight="1" thickBot="1" x14ac:dyDescent="0.35">
      <c r="B191" s="11"/>
      <c r="C191" s="35"/>
      <c r="D191" s="36"/>
      <c r="E191" s="36"/>
      <c r="F191" s="36"/>
      <c r="G191" s="36"/>
      <c r="H191" s="181" t="s">
        <v>67</v>
      </c>
      <c r="I191" s="181"/>
      <c r="J191" s="181"/>
      <c r="K191" s="181"/>
      <c r="L191" s="181"/>
      <c r="M191" s="181"/>
      <c r="N191" s="60"/>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3"/>
    </row>
    <row r="192" spans="2:56" ht="12" customHeight="1" thickBot="1" x14ac:dyDescent="0.35">
      <c r="B192" s="11"/>
      <c r="C192" s="35"/>
      <c r="D192" s="36"/>
      <c r="E192" s="36"/>
      <c r="F192" s="36"/>
      <c r="G192" s="36"/>
      <c r="H192" s="181"/>
      <c r="I192" s="181"/>
      <c r="J192" s="181"/>
      <c r="K192" s="181"/>
      <c r="L192" s="181"/>
      <c r="M192" s="181"/>
      <c r="N192" s="60"/>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3"/>
    </row>
    <row r="193" spans="2:56" ht="12" customHeight="1" x14ac:dyDescent="0.3">
      <c r="B193" s="11"/>
      <c r="C193" s="35"/>
      <c r="D193" s="36"/>
      <c r="E193" s="36"/>
      <c r="F193" s="36"/>
      <c r="G193" s="36"/>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A193" s="60"/>
      <c r="BB193" s="60"/>
      <c r="BC193" s="60"/>
      <c r="BD193" s="13"/>
    </row>
    <row r="194" spans="2:56" ht="12" customHeight="1" x14ac:dyDescent="0.3">
      <c r="B194" s="11"/>
      <c r="C194" s="35"/>
      <c r="D194" s="36"/>
      <c r="E194" s="36"/>
      <c r="F194" s="36"/>
      <c r="G194" s="36"/>
      <c r="H194" s="156" t="s">
        <v>175</v>
      </c>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56"/>
      <c r="AE194" s="156"/>
      <c r="AF194" s="156"/>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3"/>
    </row>
    <row r="195" spans="2:56" ht="4.95" customHeight="1" x14ac:dyDescent="0.3">
      <c r="B195" s="11"/>
      <c r="C195" s="35"/>
      <c r="D195" s="36"/>
      <c r="E195" s="36"/>
      <c r="F195" s="36"/>
      <c r="G195" s="36"/>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60"/>
      <c r="BB195" s="60"/>
      <c r="BC195" s="60"/>
      <c r="BD195" s="13"/>
    </row>
    <row r="196" spans="2:56" s="97" customFormat="1" ht="12" customHeight="1" x14ac:dyDescent="0.3">
      <c r="B196" s="11"/>
      <c r="C196" s="35"/>
      <c r="D196" s="36"/>
      <c r="E196" s="36"/>
      <c r="F196" s="36"/>
      <c r="G196" s="36"/>
      <c r="H196" s="175" t="s">
        <v>189</v>
      </c>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c r="AO196" s="175"/>
      <c r="AP196" s="175"/>
      <c r="AQ196" s="175"/>
      <c r="AR196" s="175"/>
      <c r="AS196" s="175"/>
      <c r="AT196" s="175"/>
      <c r="AU196" s="175"/>
      <c r="AV196" s="175"/>
      <c r="AW196" s="175"/>
      <c r="AX196" s="175"/>
      <c r="AY196" s="175"/>
      <c r="AZ196" s="175"/>
      <c r="BA196" s="175"/>
      <c r="BB196" s="175"/>
      <c r="BC196" s="175"/>
      <c r="BD196" s="13"/>
    </row>
    <row r="197" spans="2:56" s="97" customFormat="1" ht="4.95" customHeight="1" x14ac:dyDescent="0.3">
      <c r="B197" s="11"/>
      <c r="C197" s="35"/>
      <c r="D197" s="36"/>
      <c r="E197" s="36"/>
      <c r="F197" s="36"/>
      <c r="G197" s="36"/>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13"/>
    </row>
    <row r="198" spans="2:56" s="97" customFormat="1" ht="12" customHeight="1" thickBot="1" x14ac:dyDescent="0.35">
      <c r="B198" s="11"/>
      <c r="C198" s="35"/>
      <c r="D198" s="36"/>
      <c r="E198" s="36"/>
      <c r="F198" s="36"/>
      <c r="G198" s="36"/>
      <c r="H198" s="163" t="s">
        <v>55</v>
      </c>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c r="AH198" s="163"/>
      <c r="AI198" s="163"/>
      <c r="AJ198" s="163"/>
      <c r="AK198" s="163"/>
      <c r="AL198" s="163"/>
      <c r="AM198" s="163"/>
      <c r="AN198" s="163"/>
      <c r="AO198" s="163"/>
      <c r="AP198" s="163"/>
      <c r="AQ198" s="163"/>
      <c r="AR198" s="60"/>
      <c r="AS198" s="168" t="s">
        <v>29</v>
      </c>
      <c r="AT198" s="168"/>
      <c r="AU198" s="168"/>
      <c r="AV198" s="168"/>
      <c r="AW198" s="168"/>
      <c r="AX198" s="168"/>
      <c r="AY198" s="168"/>
      <c r="AZ198" s="168"/>
      <c r="BA198" s="168"/>
      <c r="BB198" s="60"/>
      <c r="BC198" s="60"/>
      <c r="BD198" s="13"/>
    </row>
    <row r="199" spans="2:56" s="97" customFormat="1" ht="4.95" customHeight="1" x14ac:dyDescent="0.3">
      <c r="B199" s="11"/>
      <c r="C199" s="35"/>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12"/>
      <c r="AP199" s="60"/>
      <c r="AQ199" s="60"/>
      <c r="AR199" s="60"/>
      <c r="AS199" s="12"/>
      <c r="AT199" s="12"/>
      <c r="AU199" s="12"/>
      <c r="AV199" s="12"/>
      <c r="AW199" s="12"/>
      <c r="AX199" s="12"/>
      <c r="AY199" s="12"/>
      <c r="AZ199" s="12"/>
      <c r="BA199" s="12"/>
      <c r="BB199" s="60"/>
      <c r="BC199" s="60"/>
      <c r="BD199" s="13"/>
    </row>
    <row r="200" spans="2:56" s="97" customFormat="1" ht="12" customHeight="1" x14ac:dyDescent="0.3">
      <c r="B200" s="11"/>
      <c r="C200" s="35"/>
      <c r="D200" s="36"/>
      <c r="E200" s="36"/>
      <c r="F200" s="36"/>
      <c r="G200" s="36"/>
      <c r="H200" s="167" t="s">
        <v>176</v>
      </c>
      <c r="I200" s="167"/>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c r="AG200" s="167"/>
      <c r="AH200" s="167"/>
      <c r="AI200" s="167"/>
      <c r="AJ200" s="167"/>
      <c r="AK200" s="167"/>
      <c r="AL200" s="167"/>
      <c r="AM200" s="167"/>
      <c r="AN200" s="167"/>
      <c r="AO200" s="167"/>
      <c r="AP200" s="167"/>
      <c r="AQ200" s="167"/>
      <c r="AR200" s="68"/>
      <c r="AS200" s="166"/>
      <c r="AT200" s="166"/>
      <c r="AU200" s="166"/>
      <c r="AV200" s="166"/>
      <c r="AW200" s="166"/>
      <c r="AX200" s="166"/>
      <c r="AY200" s="166"/>
      <c r="AZ200" s="166"/>
      <c r="BA200" s="166"/>
      <c r="BB200" s="60"/>
      <c r="BC200" s="60"/>
      <c r="BD200" s="13"/>
    </row>
    <row r="201" spans="2:56" s="97" customFormat="1" ht="4.95" customHeight="1" x14ac:dyDescent="0.3">
      <c r="B201" s="11"/>
      <c r="C201" s="35"/>
      <c r="D201" s="36"/>
      <c r="E201" s="36"/>
      <c r="F201" s="36"/>
      <c r="G201" s="36"/>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13"/>
    </row>
    <row r="202" spans="2:56" s="97" customFormat="1" ht="12" customHeight="1" x14ac:dyDescent="0.3">
      <c r="B202" s="11"/>
      <c r="C202" s="35"/>
      <c r="D202" s="36"/>
      <c r="E202" s="36"/>
      <c r="F202" s="36"/>
      <c r="G202" s="36"/>
      <c r="H202" s="167" t="s">
        <v>68</v>
      </c>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c r="AJ202" s="167"/>
      <c r="AK202" s="167"/>
      <c r="AL202" s="167"/>
      <c r="AM202" s="167"/>
      <c r="AN202" s="167"/>
      <c r="AO202" s="167"/>
      <c r="AP202" s="167"/>
      <c r="AQ202" s="167"/>
      <c r="AR202" s="68"/>
      <c r="AS202" s="166"/>
      <c r="AT202" s="166"/>
      <c r="AU202" s="166"/>
      <c r="AV202" s="166"/>
      <c r="AW202" s="166"/>
      <c r="AX202" s="166"/>
      <c r="AY202" s="166"/>
      <c r="AZ202" s="166"/>
      <c r="BA202" s="166"/>
      <c r="BB202" s="60"/>
      <c r="BC202" s="60"/>
      <c r="BD202" s="13"/>
    </row>
    <row r="203" spans="2:56" s="97" customFormat="1" ht="4.95" customHeight="1" x14ac:dyDescent="0.3">
      <c r="B203" s="11"/>
      <c r="C203" s="35"/>
      <c r="D203" s="36"/>
      <c r="E203" s="36"/>
      <c r="F203" s="36"/>
      <c r="G203" s="36"/>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A203" s="60"/>
      <c r="BB203" s="60"/>
      <c r="BC203" s="60"/>
      <c r="BD203" s="13"/>
    </row>
    <row r="204" spans="2:56" s="97" customFormat="1" ht="12" customHeight="1" x14ac:dyDescent="0.3">
      <c r="B204" s="11"/>
      <c r="C204" s="35"/>
      <c r="D204" s="36"/>
      <c r="E204" s="36"/>
      <c r="F204" s="36"/>
      <c r="G204" s="36"/>
      <c r="H204" s="167" t="s">
        <v>187</v>
      </c>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c r="AG204" s="167"/>
      <c r="AH204" s="167"/>
      <c r="AI204" s="167"/>
      <c r="AJ204" s="167"/>
      <c r="AK204" s="167"/>
      <c r="AL204" s="167"/>
      <c r="AM204" s="167"/>
      <c r="AN204" s="167"/>
      <c r="AO204" s="167"/>
      <c r="AP204" s="167"/>
      <c r="AQ204" s="167"/>
      <c r="AR204" s="60"/>
      <c r="AS204" s="166"/>
      <c r="AT204" s="166"/>
      <c r="AU204" s="166"/>
      <c r="AV204" s="166"/>
      <c r="AW204" s="166"/>
      <c r="AX204" s="166"/>
      <c r="AY204" s="166"/>
      <c r="AZ204" s="166"/>
      <c r="BA204" s="166"/>
      <c r="BB204" s="60"/>
      <c r="BC204" s="60"/>
      <c r="BD204" s="13"/>
    </row>
    <row r="205" spans="2:56" s="97" customFormat="1" ht="4.95" customHeight="1" x14ac:dyDescent="0.3">
      <c r="B205" s="11"/>
      <c r="C205" s="35"/>
      <c r="D205" s="36"/>
      <c r="E205" s="36"/>
      <c r="F205" s="36"/>
      <c r="G205" s="36"/>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13"/>
    </row>
    <row r="206" spans="2:56" s="97" customFormat="1" ht="12" customHeight="1" x14ac:dyDescent="0.3">
      <c r="B206" s="11"/>
      <c r="C206" s="35"/>
      <c r="D206" s="36"/>
      <c r="E206" s="36"/>
      <c r="F206" s="36"/>
      <c r="G206" s="36"/>
      <c r="H206" s="167" t="s">
        <v>188</v>
      </c>
      <c r="I206" s="167"/>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c r="AG206" s="167"/>
      <c r="AH206" s="167"/>
      <c r="AI206" s="167"/>
      <c r="AJ206" s="167"/>
      <c r="AK206" s="167"/>
      <c r="AL206" s="167"/>
      <c r="AM206" s="167"/>
      <c r="AN206" s="167"/>
      <c r="AO206" s="167"/>
      <c r="AP206" s="167"/>
      <c r="AQ206" s="167"/>
      <c r="AR206" s="60"/>
      <c r="AS206" s="166"/>
      <c r="AT206" s="166"/>
      <c r="AU206" s="166"/>
      <c r="AV206" s="166"/>
      <c r="AW206" s="166"/>
      <c r="AX206" s="166"/>
      <c r="AY206" s="166"/>
      <c r="AZ206" s="166"/>
      <c r="BA206" s="166"/>
      <c r="BB206" s="60"/>
      <c r="BC206" s="60"/>
      <c r="BD206" s="13"/>
    </row>
    <row r="207" spans="2:56" s="137" customFormat="1" ht="12" customHeight="1" x14ac:dyDescent="0.3">
      <c r="B207" s="11"/>
      <c r="C207" s="35"/>
      <c r="D207" s="36"/>
      <c r="E207" s="36"/>
      <c r="F207" s="36"/>
      <c r="G207" s="36"/>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R207" s="60"/>
      <c r="AS207" s="140"/>
      <c r="AT207" s="140"/>
      <c r="AU207" s="140"/>
      <c r="AV207" s="140"/>
      <c r="AW207" s="140"/>
      <c r="AX207" s="140"/>
      <c r="AY207" s="140"/>
      <c r="AZ207" s="140"/>
      <c r="BA207" s="140"/>
      <c r="BB207" s="60"/>
      <c r="BC207" s="60"/>
      <c r="BD207" s="13"/>
    </row>
    <row r="208" spans="2:56" s="97" customFormat="1" ht="12" customHeight="1" x14ac:dyDescent="0.3">
      <c r="B208" s="11"/>
      <c r="C208" s="35"/>
      <c r="D208" s="36"/>
      <c r="E208" s="36"/>
      <c r="F208" s="36"/>
      <c r="G208" s="36"/>
      <c r="H208" s="156" t="s">
        <v>194</v>
      </c>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56"/>
      <c r="AG208" s="156"/>
      <c r="AH208" s="156"/>
      <c r="AI208" s="156"/>
      <c r="AJ208" s="156"/>
      <c r="AK208" s="156"/>
      <c r="AL208" s="156"/>
      <c r="AM208" s="156"/>
      <c r="AN208" s="156"/>
      <c r="AO208" s="156"/>
      <c r="AP208" s="156"/>
      <c r="AQ208" s="156"/>
      <c r="AR208" s="156"/>
      <c r="AS208" s="156"/>
      <c r="AT208" s="156"/>
      <c r="AU208" s="156"/>
      <c r="AV208" s="156"/>
      <c r="AW208" s="156"/>
      <c r="AX208" s="156"/>
      <c r="AY208" s="156"/>
      <c r="AZ208" s="156"/>
      <c r="BA208" s="156"/>
      <c r="BB208" s="156"/>
      <c r="BC208" s="156"/>
      <c r="BD208" s="13"/>
    </row>
    <row r="209" spans="2:102" s="97" customFormat="1" ht="4.95" customHeight="1" x14ac:dyDescent="0.3">
      <c r="B209" s="11"/>
      <c r="C209" s="35"/>
      <c r="D209" s="36"/>
      <c r="E209" s="36"/>
      <c r="F209" s="36"/>
      <c r="G209" s="36"/>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c r="BA209" s="98"/>
      <c r="BB209" s="98"/>
      <c r="BC209" s="98"/>
      <c r="BD209" s="13"/>
    </row>
    <row r="210" spans="2:102" s="97" customFormat="1" ht="12" customHeight="1" x14ac:dyDescent="0.3">
      <c r="B210" s="11"/>
      <c r="C210" s="35"/>
      <c r="D210" s="36"/>
      <c r="E210" s="36"/>
      <c r="F210" s="36"/>
      <c r="G210" s="36"/>
      <c r="H210" s="176"/>
      <c r="I210" s="176"/>
      <c r="J210" s="176"/>
      <c r="K210" s="176"/>
      <c r="L210" s="176"/>
      <c r="M210" s="176"/>
      <c r="N210" s="176"/>
      <c r="O210" s="176"/>
      <c r="P210" s="176"/>
      <c r="Q210" s="176"/>
      <c r="R210" s="176"/>
      <c r="S210" s="176"/>
      <c r="T210" s="176"/>
      <c r="U210" s="176"/>
      <c r="V210" s="176"/>
      <c r="W210" s="176"/>
      <c r="X210" s="176"/>
      <c r="Y210" s="176"/>
      <c r="Z210" s="176"/>
      <c r="AA210" s="176"/>
      <c r="AB210" s="176"/>
      <c r="AC210" s="176"/>
      <c r="AD210" s="176"/>
      <c r="AE210" s="176"/>
      <c r="AF210" s="176"/>
      <c r="AG210" s="176"/>
      <c r="AH210" s="176"/>
      <c r="AI210" s="176"/>
      <c r="AJ210" s="176"/>
      <c r="AK210" s="176"/>
      <c r="AL210" s="176"/>
      <c r="AM210" s="176"/>
      <c r="AN210" s="176"/>
      <c r="AO210" s="176"/>
      <c r="AP210" s="176"/>
      <c r="AQ210" s="176"/>
      <c r="AR210" s="176"/>
      <c r="AS210" s="176"/>
      <c r="AT210" s="176"/>
      <c r="AU210" s="176"/>
      <c r="AV210" s="176"/>
      <c r="AW210" s="176"/>
      <c r="AX210" s="176"/>
      <c r="AY210" s="176"/>
      <c r="AZ210" s="176"/>
      <c r="BA210" s="176"/>
      <c r="BB210" s="176"/>
      <c r="BC210" s="176"/>
      <c r="BD210" s="13"/>
    </row>
    <row r="211" spans="2:102" s="97" customFormat="1" ht="4.95" customHeight="1" x14ac:dyDescent="0.3">
      <c r="B211" s="11"/>
      <c r="C211" s="35"/>
      <c r="D211" s="36"/>
      <c r="E211" s="36"/>
      <c r="F211" s="36"/>
      <c r="G211" s="36"/>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13"/>
    </row>
    <row r="212" spans="2:102" s="97" customFormat="1" ht="12" customHeight="1" x14ac:dyDescent="0.3">
      <c r="B212" s="11"/>
      <c r="C212" s="35"/>
      <c r="D212" s="36"/>
      <c r="E212" s="36"/>
      <c r="F212" s="36"/>
      <c r="G212" s="36"/>
      <c r="H212" s="152" t="str">
        <f>IF(AS202&gt;0,CONCATENATE("*** Napomena: Prosječno domaćinsvo broji"," ",ROUND(AS200/AS202,2)," ","člana domaćinstva u prosjeku."," ","Provjeriti još jednom podatke.")," ")</f>
        <v xml:space="preserve"> </v>
      </c>
      <c r="I212" s="152"/>
      <c r="J212" s="152"/>
      <c r="K212" s="152"/>
      <c r="L212" s="152"/>
      <c r="M212" s="152"/>
      <c r="N212" s="152"/>
      <c r="O212" s="152"/>
      <c r="P212" s="152"/>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c r="AL212" s="152"/>
      <c r="AM212" s="152"/>
      <c r="AN212" s="152"/>
      <c r="AO212" s="152"/>
      <c r="AP212" s="152"/>
      <c r="AQ212" s="152"/>
      <c r="AR212" s="152"/>
      <c r="AS212" s="152"/>
      <c r="AT212" s="152"/>
      <c r="AU212" s="152"/>
      <c r="AV212" s="152"/>
      <c r="AW212" s="152"/>
      <c r="AX212" s="152"/>
      <c r="AY212" s="152"/>
      <c r="AZ212" s="152"/>
      <c r="BA212" s="152"/>
      <c r="BB212" s="118"/>
      <c r="BC212" s="118"/>
      <c r="BD212" s="13"/>
      <c r="BI212" s="119"/>
      <c r="BJ212" s="119"/>
      <c r="BK212" s="119"/>
      <c r="BL212" s="119"/>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c r="CL212" s="142"/>
      <c r="CM212" s="142"/>
      <c r="CN212" s="142"/>
      <c r="CO212" s="142"/>
      <c r="CP212" s="142"/>
      <c r="CQ212" s="142"/>
      <c r="CR212" s="142"/>
      <c r="CS212" s="142"/>
      <c r="CT212" s="142"/>
      <c r="CU212" s="142"/>
      <c r="CV212" s="142"/>
      <c r="CW212" s="142"/>
      <c r="CX212" s="142"/>
    </row>
    <row r="213" spans="2:102" s="97" customFormat="1" ht="4.95" customHeight="1" x14ac:dyDescent="0.3">
      <c r="B213" s="11"/>
      <c r="C213" s="35"/>
      <c r="D213" s="36"/>
      <c r="E213" s="36"/>
      <c r="F213" s="36"/>
      <c r="G213" s="36"/>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13"/>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c r="CM213" s="142"/>
      <c r="CN213" s="142"/>
      <c r="CO213" s="142"/>
      <c r="CP213" s="142"/>
      <c r="CQ213" s="142"/>
      <c r="CR213" s="142"/>
      <c r="CS213" s="142"/>
      <c r="CT213" s="142"/>
      <c r="CU213" s="142"/>
      <c r="CV213" s="142"/>
      <c r="CW213" s="142"/>
      <c r="CX213" s="142"/>
    </row>
    <row r="214" spans="2:102" s="97" customFormat="1" ht="12" customHeight="1" x14ac:dyDescent="0.3">
      <c r="B214" s="11"/>
      <c r="C214" s="35"/>
      <c r="D214" s="36"/>
      <c r="E214" s="36"/>
      <c r="F214" s="36"/>
      <c r="G214" s="36"/>
      <c r="H214" s="152" t="str">
        <f>IF(AS204&gt;0,CONCATENATE("*** Napomena: Udio populacije članova domaćinstva mlađih od 40.godina u odnosu na ukupan broj članova domaćinstva je"," ",ROUND(AS204/AS200,4)*100,"%.","Provjeriti još jednom podatke")," ")</f>
        <v xml:space="preserve"> </v>
      </c>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52"/>
      <c r="AL214" s="152"/>
      <c r="AM214" s="152"/>
      <c r="AN214" s="152"/>
      <c r="AO214" s="152"/>
      <c r="AP214" s="152"/>
      <c r="AQ214" s="152"/>
      <c r="AR214" s="152"/>
      <c r="AS214" s="152"/>
      <c r="AT214" s="152"/>
      <c r="AU214" s="152"/>
      <c r="AV214" s="152"/>
      <c r="AW214" s="152"/>
      <c r="AX214" s="152"/>
      <c r="AY214" s="152"/>
      <c r="AZ214" s="152"/>
      <c r="BA214" s="152"/>
      <c r="BB214" s="60"/>
      <c r="BC214" s="60"/>
      <c r="BD214" s="13"/>
      <c r="BM214" s="142"/>
      <c r="BN214" s="142"/>
      <c r="BO214" s="142"/>
      <c r="BP214" s="142"/>
      <c r="BQ214" s="142"/>
      <c r="BR214" s="142"/>
      <c r="BS214" s="142"/>
      <c r="BT214" s="142"/>
      <c r="BU214" s="142"/>
      <c r="BV214" s="142"/>
      <c r="BW214" s="142"/>
      <c r="BX214" s="142"/>
      <c r="BY214" s="142"/>
      <c r="BZ214" s="142"/>
      <c r="CA214" s="142"/>
      <c r="CB214" s="142"/>
      <c r="CC214" s="142"/>
      <c r="CD214" s="142"/>
      <c r="CE214" s="142"/>
      <c r="CF214" s="142"/>
      <c r="CG214" s="142"/>
      <c r="CH214" s="142"/>
      <c r="CI214" s="142"/>
      <c r="CJ214" s="142"/>
      <c r="CK214" s="142"/>
      <c r="CL214" s="142"/>
      <c r="CM214" s="142"/>
      <c r="CN214" s="142"/>
      <c r="CO214" s="142"/>
      <c r="CP214" s="142"/>
      <c r="CQ214" s="142"/>
      <c r="CR214" s="142"/>
      <c r="CS214" s="142"/>
      <c r="CT214" s="142"/>
      <c r="CU214" s="142"/>
      <c r="CV214" s="142"/>
      <c r="CW214" s="142"/>
      <c r="CX214" s="142"/>
    </row>
    <row r="215" spans="2:102" s="97" customFormat="1" ht="12" customHeight="1" x14ac:dyDescent="0.3">
      <c r="B215" s="11"/>
      <c r="C215" s="35"/>
      <c r="D215" s="36"/>
      <c r="E215" s="36"/>
      <c r="F215" s="36"/>
      <c r="G215" s="36"/>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c r="AR215" s="152"/>
      <c r="AS215" s="152"/>
      <c r="AT215" s="152"/>
      <c r="AU215" s="152"/>
      <c r="AV215" s="152"/>
      <c r="AW215" s="152"/>
      <c r="AX215" s="152"/>
      <c r="AY215" s="152"/>
      <c r="AZ215" s="152"/>
      <c r="BA215" s="152"/>
      <c r="BB215" s="60"/>
      <c r="BC215" s="60"/>
      <c r="BD215" s="13"/>
    </row>
    <row r="216" spans="2:102" s="97" customFormat="1" ht="4.95" customHeight="1" x14ac:dyDescent="0.3">
      <c r="B216" s="11"/>
      <c r="C216" s="35"/>
      <c r="D216" s="36"/>
      <c r="E216" s="36"/>
      <c r="F216" s="36"/>
      <c r="G216" s="36"/>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13"/>
    </row>
    <row r="217" spans="2:102" s="97" customFormat="1" ht="12" customHeight="1" x14ac:dyDescent="0.3">
      <c r="B217" s="11"/>
      <c r="C217" s="35"/>
      <c r="D217" s="36"/>
      <c r="E217" s="36"/>
      <c r="F217" s="36"/>
      <c r="G217" s="36"/>
      <c r="H217" s="164" t="str">
        <f>IF(AS206&gt;0,CONCATENATE("*** Napomena: Udio članova domaćinstva ženske populacije u odnosu na ukupan broj članova domaćinstva je"," ",ROUND(AS206/AS200,4)*100,"%.","Provjeriti još jednom podatke")," ")</f>
        <v xml:space="preserve"> </v>
      </c>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c r="AK217" s="164"/>
      <c r="AL217" s="164"/>
      <c r="AM217" s="164"/>
      <c r="AN217" s="164"/>
      <c r="AO217" s="164"/>
      <c r="AP217" s="164"/>
      <c r="AQ217" s="164"/>
      <c r="AR217" s="164"/>
      <c r="AS217" s="164"/>
      <c r="AT217" s="164"/>
      <c r="AU217" s="164"/>
      <c r="AV217" s="164"/>
      <c r="AW217" s="164"/>
      <c r="AX217" s="164"/>
      <c r="AY217" s="164"/>
      <c r="AZ217" s="164"/>
      <c r="BA217" s="164"/>
      <c r="BB217" s="60"/>
      <c r="BC217" s="60"/>
      <c r="BD217" s="13"/>
    </row>
    <row r="218" spans="2:102" s="97" customFormat="1" ht="12" customHeight="1" x14ac:dyDescent="0.3">
      <c r="B218" s="11"/>
      <c r="C218" s="35"/>
      <c r="D218" s="36"/>
      <c r="E218" s="36"/>
      <c r="F218" s="36"/>
      <c r="G218" s="36"/>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c r="AK218" s="164"/>
      <c r="AL218" s="164"/>
      <c r="AM218" s="164"/>
      <c r="AN218" s="164"/>
      <c r="AO218" s="164"/>
      <c r="AP218" s="164"/>
      <c r="AQ218" s="164"/>
      <c r="AR218" s="164"/>
      <c r="AS218" s="164"/>
      <c r="AT218" s="164"/>
      <c r="AU218" s="164"/>
      <c r="AV218" s="164"/>
      <c r="AW218" s="164"/>
      <c r="AX218" s="164"/>
      <c r="AY218" s="164"/>
      <c r="AZ218" s="164"/>
      <c r="BA218" s="164"/>
      <c r="BB218" s="60"/>
      <c r="BC218" s="60"/>
      <c r="BD218" s="13"/>
    </row>
    <row r="219" spans="2:102" s="97" customFormat="1" ht="12" customHeight="1" x14ac:dyDescent="0.3">
      <c r="B219" s="11"/>
      <c r="C219" s="35"/>
      <c r="D219" s="36"/>
      <c r="E219" s="36"/>
      <c r="F219" s="36"/>
      <c r="G219" s="36"/>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c r="AW219" s="141"/>
      <c r="AX219" s="141"/>
      <c r="AY219" s="141"/>
      <c r="AZ219" s="141"/>
      <c r="BA219" s="141"/>
      <c r="BB219" s="60"/>
      <c r="BC219" s="60"/>
      <c r="BD219" s="13"/>
    </row>
    <row r="220" spans="2:102" s="97" customFormat="1" ht="12" customHeight="1" x14ac:dyDescent="0.3">
      <c r="B220" s="11"/>
      <c r="C220" s="35"/>
      <c r="D220" s="36"/>
      <c r="E220" s="36"/>
      <c r="F220" s="36"/>
      <c r="G220" s="36"/>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60"/>
      <c r="BC220" s="60"/>
      <c r="BD220" s="13"/>
    </row>
    <row r="221" spans="2:102" s="97" customFormat="1" ht="12" customHeight="1" thickBot="1" x14ac:dyDescent="0.35">
      <c r="B221" s="11"/>
      <c r="C221" s="50"/>
      <c r="D221" s="51"/>
      <c r="E221" s="51"/>
      <c r="F221" s="51"/>
      <c r="G221" s="51"/>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53"/>
    </row>
    <row r="222" spans="2:102" s="97" customFormat="1" ht="12" customHeight="1" x14ac:dyDescent="0.3">
      <c r="B222" s="11"/>
      <c r="C222" s="36"/>
      <c r="D222" s="36"/>
      <c r="E222" s="36"/>
      <c r="F222" s="36"/>
      <c r="G222" s="36"/>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12"/>
    </row>
    <row r="223" spans="2:102" s="97" customFormat="1" ht="12" customHeight="1" x14ac:dyDescent="0.3">
      <c r="B223" s="11"/>
      <c r="C223" s="36"/>
      <c r="D223" s="36"/>
      <c r="E223" s="36"/>
      <c r="F223" s="36"/>
      <c r="G223" s="36"/>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153" t="s">
        <v>160</v>
      </c>
      <c r="AP223" s="153"/>
      <c r="AQ223" s="153"/>
      <c r="AR223" s="153"/>
      <c r="AS223" s="153"/>
      <c r="AT223" s="153"/>
      <c r="AU223" s="153"/>
      <c r="AV223" s="153"/>
      <c r="AW223" s="153"/>
      <c r="AX223" s="153"/>
      <c r="AY223" s="153"/>
      <c r="AZ223" s="153"/>
      <c r="BA223" s="153"/>
      <c r="BB223" s="153"/>
      <c r="BC223" s="153"/>
      <c r="BD223" s="12"/>
    </row>
    <row r="224" spans="2:102" s="97" customFormat="1" ht="12" customHeight="1" x14ac:dyDescent="0.3">
      <c r="B224" s="11"/>
      <c r="C224" s="36"/>
      <c r="D224" s="36"/>
      <c r="E224" s="36"/>
      <c r="F224" s="36"/>
      <c r="G224" s="36"/>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A224" s="60"/>
      <c r="BB224" s="60"/>
      <c r="BC224" s="60"/>
      <c r="BD224" s="12"/>
    </row>
    <row r="225" spans="2:56" s="137" customFormat="1" ht="12" customHeight="1" x14ac:dyDescent="0.3">
      <c r="B225" s="11"/>
      <c r="C225" s="36"/>
      <c r="D225" s="36"/>
      <c r="E225" s="36"/>
      <c r="F225" s="36"/>
      <c r="G225" s="36"/>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12"/>
    </row>
    <row r="226" spans="2:56" s="97" customFormat="1" ht="12" customHeight="1" x14ac:dyDescent="0.3">
      <c r="B226" s="11"/>
      <c r="C226" s="36"/>
      <c r="D226" s="36"/>
      <c r="E226" s="36"/>
      <c r="F226" s="36"/>
      <c r="G226" s="36"/>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12"/>
    </row>
    <row r="227" spans="2:56" s="97" customFormat="1" ht="12" customHeight="1" thickBot="1" x14ac:dyDescent="0.35">
      <c r="B227" s="11"/>
      <c r="C227" s="51"/>
      <c r="D227" s="51"/>
      <c r="E227" s="51"/>
      <c r="F227" s="51"/>
      <c r="G227" s="51"/>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52"/>
    </row>
    <row r="228" spans="2:56" s="97" customFormat="1" ht="12" customHeight="1" x14ac:dyDescent="0.3">
      <c r="B228" s="11"/>
      <c r="C228" s="35"/>
      <c r="D228" s="36"/>
      <c r="E228" s="36"/>
      <c r="F228" s="36"/>
      <c r="G228" s="36"/>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A228" s="60"/>
      <c r="BB228" s="60"/>
      <c r="BC228" s="60"/>
      <c r="BD228" s="13"/>
    </row>
    <row r="229" spans="2:56" s="97" customFormat="1" ht="12" customHeight="1" x14ac:dyDescent="0.3">
      <c r="B229" s="11"/>
      <c r="C229" s="35"/>
      <c r="D229" s="36"/>
      <c r="E229" s="36"/>
      <c r="F229" s="36"/>
      <c r="G229" s="36"/>
      <c r="H229" s="175" t="s">
        <v>190</v>
      </c>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c r="AM229" s="175"/>
      <c r="AN229" s="175"/>
      <c r="AO229" s="175"/>
      <c r="AP229" s="175"/>
      <c r="AQ229" s="175"/>
      <c r="AR229" s="175"/>
      <c r="AS229" s="175"/>
      <c r="AT229" s="175"/>
      <c r="AU229" s="175"/>
      <c r="AV229" s="175"/>
      <c r="AW229" s="175"/>
      <c r="AX229" s="175"/>
      <c r="AY229" s="175"/>
      <c r="AZ229" s="175"/>
      <c r="BA229" s="175"/>
      <c r="BB229" s="175"/>
      <c r="BC229" s="175"/>
      <c r="BD229" s="13"/>
    </row>
    <row r="230" spans="2:56" s="97" customFormat="1" ht="12" customHeight="1" x14ac:dyDescent="0.3">
      <c r="B230" s="11"/>
      <c r="C230" s="35"/>
      <c r="D230" s="36"/>
      <c r="E230" s="36"/>
      <c r="F230" s="36"/>
      <c r="G230" s="36"/>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A230" s="60"/>
      <c r="BB230" s="60"/>
      <c r="BC230" s="60"/>
      <c r="BD230" s="13"/>
    </row>
    <row r="231" spans="2:56" s="97" customFormat="1" ht="12" customHeight="1" thickBot="1" x14ac:dyDescent="0.35">
      <c r="B231" s="11"/>
      <c r="C231" s="35"/>
      <c r="D231" s="36"/>
      <c r="E231" s="36"/>
      <c r="F231" s="36"/>
      <c r="G231" s="36"/>
      <c r="H231" s="163" t="s">
        <v>55</v>
      </c>
      <c r="I231" s="163"/>
      <c r="J231" s="163"/>
      <c r="K231" s="163"/>
      <c r="L231" s="163"/>
      <c r="M231" s="163"/>
      <c r="N231" s="163"/>
      <c r="O231" s="163"/>
      <c r="P231" s="163"/>
      <c r="Q231" s="163"/>
      <c r="R231" s="163"/>
      <c r="S231" s="163"/>
      <c r="T231" s="163"/>
      <c r="U231" s="163"/>
      <c r="V231" s="163"/>
      <c r="W231" s="163"/>
      <c r="X231" s="163"/>
      <c r="Y231" s="163"/>
      <c r="Z231" s="163"/>
      <c r="AA231" s="163"/>
      <c r="AB231" s="163"/>
      <c r="AC231" s="163"/>
      <c r="AD231" s="163"/>
      <c r="AE231" s="163"/>
      <c r="AF231" s="163"/>
      <c r="AG231" s="163"/>
      <c r="AH231" s="163"/>
      <c r="AI231" s="163"/>
      <c r="AJ231" s="163"/>
      <c r="AK231" s="163"/>
      <c r="AL231" s="163"/>
      <c r="AM231" s="163"/>
      <c r="AN231" s="163"/>
      <c r="AO231" s="163"/>
      <c r="AP231" s="163"/>
      <c r="AQ231" s="163"/>
      <c r="AR231" s="60"/>
      <c r="AS231" s="168" t="s">
        <v>29</v>
      </c>
      <c r="AT231" s="168"/>
      <c r="AU231" s="168"/>
      <c r="AV231" s="168"/>
      <c r="AW231" s="168"/>
      <c r="AX231" s="168"/>
      <c r="AY231" s="168"/>
      <c r="AZ231" s="168"/>
      <c r="BA231" s="168"/>
      <c r="BB231" s="60"/>
      <c r="BC231" s="60"/>
      <c r="BD231" s="13"/>
    </row>
    <row r="232" spans="2:56" s="97" customFormat="1" ht="12" customHeight="1" x14ac:dyDescent="0.3">
      <c r="B232" s="11"/>
      <c r="C232" s="35"/>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12"/>
      <c r="AP232" s="60"/>
      <c r="AQ232" s="60"/>
      <c r="AR232" s="60"/>
      <c r="AS232" s="12"/>
      <c r="AT232" s="12"/>
      <c r="AU232" s="12"/>
      <c r="AV232" s="12"/>
      <c r="AW232" s="12"/>
      <c r="AX232" s="12"/>
      <c r="AY232" s="12"/>
      <c r="AZ232" s="12"/>
      <c r="BA232" s="12"/>
      <c r="BB232" s="60"/>
      <c r="BC232" s="60"/>
      <c r="BD232" s="13"/>
    </row>
    <row r="233" spans="2:56" s="97" customFormat="1" ht="22.05" customHeight="1" x14ac:dyDescent="0.3">
      <c r="B233" s="11"/>
      <c r="C233" s="35"/>
      <c r="D233" s="36"/>
      <c r="E233" s="36"/>
      <c r="F233" s="36"/>
      <c r="G233" s="36"/>
      <c r="H233" s="167" t="str">
        <f>IF(COUNTA(I4)=1,VLOOKUP(Podesavanja!B5,Podesavanja!$B$3:$C$4,2,FALSE)," ")</f>
        <v xml:space="preserve"> </v>
      </c>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7"/>
      <c r="AO233" s="167"/>
      <c r="AP233" s="167"/>
      <c r="AQ233" s="167"/>
      <c r="AR233" s="68"/>
      <c r="AS233" s="166"/>
      <c r="AT233" s="166"/>
      <c r="AU233" s="166"/>
      <c r="AV233" s="166"/>
      <c r="AW233" s="166"/>
      <c r="AX233" s="166"/>
      <c r="AY233" s="166"/>
      <c r="AZ233" s="166"/>
      <c r="BA233" s="166"/>
      <c r="BB233" s="60"/>
      <c r="BC233" s="60"/>
      <c r="BD233" s="13"/>
    </row>
    <row r="234" spans="2:56" s="97" customFormat="1" ht="12" customHeight="1" x14ac:dyDescent="0.3">
      <c r="B234" s="11"/>
      <c r="C234" s="35"/>
      <c r="D234" s="36"/>
      <c r="E234" s="36"/>
      <c r="F234" s="36"/>
      <c r="G234" s="36"/>
      <c r="H234" s="177" t="str">
        <f>IF(AS233&gt;0,CONCATENATE("*** Napomena: Udio INDIREKTNIH članova domaćinstva obuhvaćenih projektom je"," ",ROUND((AS200-AS233)/AS200,4)*100,"%.","Provjeriti još jednom podatke.")," ")</f>
        <v xml:space="preserve"> </v>
      </c>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177"/>
      <c r="AQ234" s="177"/>
      <c r="AR234" s="177"/>
      <c r="AS234" s="177"/>
      <c r="AT234" s="177"/>
      <c r="AU234" s="177"/>
      <c r="AV234" s="177"/>
      <c r="AW234" s="177"/>
      <c r="AX234" s="177"/>
      <c r="AY234" s="177"/>
      <c r="AZ234" s="177"/>
      <c r="BA234" s="177"/>
      <c r="BB234" s="60"/>
      <c r="BC234" s="60"/>
      <c r="BD234" s="13"/>
    </row>
    <row r="235" spans="2:56" s="97" customFormat="1" ht="4.95" customHeight="1" x14ac:dyDescent="0.3">
      <c r="B235" s="11"/>
      <c r="C235" s="35"/>
      <c r="D235" s="36"/>
      <c r="E235" s="36"/>
      <c r="F235" s="36"/>
      <c r="G235" s="36"/>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c r="AT235" s="121"/>
      <c r="AU235" s="121"/>
      <c r="AV235" s="121"/>
      <c r="AW235" s="121"/>
      <c r="AX235" s="121"/>
      <c r="AY235" s="121"/>
      <c r="AZ235" s="121"/>
      <c r="BA235" s="121"/>
      <c r="BB235" s="60"/>
      <c r="BC235" s="60"/>
      <c r="BD235" s="13"/>
    </row>
    <row r="236" spans="2:56" s="97" customFormat="1" ht="22.05" customHeight="1" x14ac:dyDescent="0.3">
      <c r="B236" s="11"/>
      <c r="C236" s="35"/>
      <c r="D236" s="36"/>
      <c r="E236" s="36"/>
      <c r="F236" s="36"/>
      <c r="G236" s="36"/>
      <c r="H236" s="167" t="str">
        <f>IF(AS233&gt;0,VLOOKUP(Podesavanja!B5,Podesavanja!B3:D4,3,FALSE)," ")</f>
        <v xml:space="preserve"> </v>
      </c>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c r="AG236" s="167"/>
      <c r="AH236" s="167"/>
      <c r="AI236" s="167"/>
      <c r="AJ236" s="167"/>
      <c r="AK236" s="167"/>
      <c r="AL236" s="167"/>
      <c r="AM236" s="167"/>
      <c r="AN236" s="167"/>
      <c r="AO236" s="167"/>
      <c r="AP236" s="167"/>
      <c r="AQ236" s="167"/>
      <c r="AR236" s="68"/>
      <c r="AS236" s="166"/>
      <c r="AT236" s="166"/>
      <c r="AU236" s="166"/>
      <c r="AV236" s="166"/>
      <c r="AW236" s="166"/>
      <c r="AX236" s="166"/>
      <c r="AY236" s="166"/>
      <c r="AZ236" s="166"/>
      <c r="BA236" s="166"/>
      <c r="BB236" s="60"/>
      <c r="BC236" s="60"/>
      <c r="BD236" s="13"/>
    </row>
    <row r="237" spans="2:56" s="97" customFormat="1" ht="12" customHeight="1" x14ac:dyDescent="0.3">
      <c r="B237" s="11"/>
      <c r="C237" s="35"/>
      <c r="D237" s="36"/>
      <c r="E237" s="36"/>
      <c r="F237" s="36"/>
      <c r="G237" s="36"/>
      <c r="H237" s="177" t="str">
        <f>IF(AS236&gt;0,CONCATENATE("*** Napomena: Udio INDIREKTNIH domaćinstava obuhvaćenih projektom je"," ",ROUND((AS202-AS236)/AS202,4)*100,"%.","Provjeriti još jednom podatke.")," ")</f>
        <v xml:space="preserve"> </v>
      </c>
      <c r="I237" s="177"/>
      <c r="J237" s="177"/>
      <c r="K237" s="177"/>
      <c r="L237" s="177"/>
      <c r="M237" s="177"/>
      <c r="N237" s="177"/>
      <c r="O237" s="177"/>
      <c r="P237" s="177"/>
      <c r="Q237" s="177"/>
      <c r="R237" s="177"/>
      <c r="S237" s="177"/>
      <c r="T237" s="177"/>
      <c r="U237" s="177"/>
      <c r="V237" s="177"/>
      <c r="W237" s="177"/>
      <c r="X237" s="177"/>
      <c r="Y237" s="177"/>
      <c r="Z237" s="177"/>
      <c r="AA237" s="177"/>
      <c r="AB237" s="177"/>
      <c r="AC237" s="177"/>
      <c r="AD237" s="177"/>
      <c r="AE237" s="177"/>
      <c r="AF237" s="177"/>
      <c r="AG237" s="177"/>
      <c r="AH237" s="177"/>
      <c r="AI237" s="177"/>
      <c r="AJ237" s="177"/>
      <c r="AK237" s="177"/>
      <c r="AL237" s="177"/>
      <c r="AM237" s="177"/>
      <c r="AN237" s="177"/>
      <c r="AO237" s="177"/>
      <c r="AP237" s="177"/>
      <c r="AQ237" s="177"/>
      <c r="AR237" s="177"/>
      <c r="AS237" s="177"/>
      <c r="AT237" s="177"/>
      <c r="AU237" s="177"/>
      <c r="AV237" s="177"/>
      <c r="AW237" s="177"/>
      <c r="AX237" s="177"/>
      <c r="AY237" s="177"/>
      <c r="AZ237" s="177"/>
      <c r="BA237" s="177"/>
      <c r="BB237" s="60"/>
      <c r="BC237" s="60"/>
      <c r="BD237" s="13"/>
    </row>
    <row r="238" spans="2:56" s="97" customFormat="1" ht="4.95" customHeight="1" x14ac:dyDescent="0.3">
      <c r="B238" s="11"/>
      <c r="C238" s="35"/>
      <c r="D238" s="36"/>
      <c r="E238" s="36"/>
      <c r="F238" s="36"/>
      <c r="G238" s="36"/>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c r="AT238" s="121"/>
      <c r="AU238" s="121"/>
      <c r="AV238" s="121"/>
      <c r="AW238" s="121"/>
      <c r="AX238" s="121"/>
      <c r="AY238" s="121"/>
      <c r="AZ238" s="121"/>
      <c r="BA238" s="121"/>
      <c r="BB238" s="60"/>
      <c r="BC238" s="60"/>
      <c r="BD238" s="13"/>
    </row>
    <row r="239" spans="2:56" s="97" customFormat="1" ht="22.05" customHeight="1" x14ac:dyDescent="0.3">
      <c r="B239" s="11"/>
      <c r="C239" s="35"/>
      <c r="D239" s="36"/>
      <c r="E239" s="36"/>
      <c r="F239" s="36"/>
      <c r="G239" s="36"/>
      <c r="H239" s="167" t="str">
        <f>IF(AS233&gt;0,VLOOKUP(Podesavanja!B5,Podesavanja!B3:J4,5,FALSE)," ")</f>
        <v xml:space="preserve"> </v>
      </c>
      <c r="I239" s="167"/>
      <c r="J239" s="167"/>
      <c r="K239" s="167"/>
      <c r="L239" s="167"/>
      <c r="M239" s="167"/>
      <c r="N239" s="167"/>
      <c r="O239" s="167"/>
      <c r="P239" s="167"/>
      <c r="Q239" s="167"/>
      <c r="R239" s="167"/>
      <c r="S239" s="167"/>
      <c r="T239" s="167"/>
      <c r="U239" s="167"/>
      <c r="V239" s="167"/>
      <c r="W239" s="167"/>
      <c r="X239" s="167"/>
      <c r="Y239" s="167"/>
      <c r="Z239" s="167"/>
      <c r="AA239" s="167"/>
      <c r="AB239" s="167"/>
      <c r="AC239" s="167"/>
      <c r="AD239" s="167"/>
      <c r="AE239" s="167"/>
      <c r="AF239" s="167"/>
      <c r="AG239" s="167"/>
      <c r="AH239" s="167"/>
      <c r="AI239" s="167"/>
      <c r="AJ239" s="167"/>
      <c r="AK239" s="167"/>
      <c r="AL239" s="167"/>
      <c r="AM239" s="167"/>
      <c r="AN239" s="167"/>
      <c r="AO239" s="167"/>
      <c r="AP239" s="167"/>
      <c r="AQ239" s="167"/>
      <c r="AR239" s="68"/>
      <c r="AS239" s="166"/>
      <c r="AT239" s="166"/>
      <c r="AU239" s="166"/>
      <c r="AV239" s="166"/>
      <c r="AW239" s="166"/>
      <c r="AX239" s="166"/>
      <c r="AY239" s="166"/>
      <c r="AZ239" s="166"/>
      <c r="BA239" s="166"/>
      <c r="BB239" s="60"/>
      <c r="BC239" s="60"/>
      <c r="BD239" s="13"/>
    </row>
    <row r="240" spans="2:56" s="97" customFormat="1" ht="22.05" customHeight="1" x14ac:dyDescent="0.3">
      <c r="B240" s="11"/>
      <c r="C240" s="35"/>
      <c r="D240" s="36"/>
      <c r="E240" s="36"/>
      <c r="F240" s="36"/>
      <c r="G240" s="36"/>
      <c r="H240" s="177" t="str">
        <f>IF(AS239&gt;0,CONCATENATE("*** Napomena: Udio INDIREKTNIH članova domaćinstva mlađih od 40.godina obuhvaćenih projektom iznosi"," ",ROUND((AS204-AS239)/AS204,4)*100,"%."," ","Provjeriti još jednom podatke.")," ")</f>
        <v xml:space="preserve"> </v>
      </c>
      <c r="I240" s="177"/>
      <c r="J240" s="177"/>
      <c r="K240" s="177"/>
      <c r="L240" s="177"/>
      <c r="M240" s="177"/>
      <c r="N240" s="177"/>
      <c r="O240" s="177"/>
      <c r="P240" s="177"/>
      <c r="Q240" s="177"/>
      <c r="R240" s="177"/>
      <c r="S240" s="177"/>
      <c r="T240" s="177"/>
      <c r="U240" s="177"/>
      <c r="V240" s="177"/>
      <c r="W240" s="177"/>
      <c r="X240" s="177"/>
      <c r="Y240" s="177"/>
      <c r="Z240" s="177"/>
      <c r="AA240" s="177"/>
      <c r="AB240" s="177"/>
      <c r="AC240" s="177"/>
      <c r="AD240" s="177"/>
      <c r="AE240" s="177"/>
      <c r="AF240" s="177"/>
      <c r="AG240" s="177"/>
      <c r="AH240" s="177"/>
      <c r="AI240" s="177"/>
      <c r="AJ240" s="177"/>
      <c r="AK240" s="177"/>
      <c r="AL240" s="177"/>
      <c r="AM240" s="177"/>
      <c r="AN240" s="177"/>
      <c r="AO240" s="177"/>
      <c r="AP240" s="177"/>
      <c r="AQ240" s="177"/>
      <c r="AR240" s="177"/>
      <c r="AS240" s="177"/>
      <c r="AT240" s="177"/>
      <c r="AU240" s="177"/>
      <c r="AV240" s="177"/>
      <c r="AW240" s="177"/>
      <c r="AX240" s="177"/>
      <c r="AY240" s="177"/>
      <c r="AZ240" s="177"/>
      <c r="BA240" s="177"/>
      <c r="BB240" s="60"/>
      <c r="BC240" s="60"/>
      <c r="BD240" s="13"/>
    </row>
    <row r="241" spans="2:56" s="97" customFormat="1" ht="4.95" customHeight="1" x14ac:dyDescent="0.3">
      <c r="B241" s="11"/>
      <c r="C241" s="35"/>
      <c r="D241" s="36"/>
      <c r="E241" s="36"/>
      <c r="F241" s="36"/>
      <c r="G241" s="36"/>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121"/>
      <c r="AM241" s="121"/>
      <c r="AN241" s="121"/>
      <c r="AO241" s="121"/>
      <c r="AP241" s="121"/>
      <c r="AQ241" s="121"/>
      <c r="AR241" s="121"/>
      <c r="AS241" s="121"/>
      <c r="AT241" s="121"/>
      <c r="AU241" s="121"/>
      <c r="AV241" s="121"/>
      <c r="AW241" s="121"/>
      <c r="AX241" s="121"/>
      <c r="AY241" s="121"/>
      <c r="AZ241" s="121"/>
      <c r="BA241" s="121"/>
      <c r="BB241" s="60"/>
      <c r="BC241" s="60"/>
      <c r="BD241" s="13"/>
    </row>
    <row r="242" spans="2:56" s="97" customFormat="1" ht="22.05" customHeight="1" x14ac:dyDescent="0.3">
      <c r="B242" s="11"/>
      <c r="C242" s="35"/>
      <c r="D242" s="36"/>
      <c r="E242" s="36"/>
      <c r="F242" s="36"/>
      <c r="G242" s="36"/>
      <c r="H242" s="167" t="str">
        <f>IF(AS233&gt;0,VLOOKUP(Podesavanja!B5,Podesavanja!B3:J4,4,FALSE)," ")</f>
        <v xml:space="preserve"> </v>
      </c>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c r="AG242" s="167"/>
      <c r="AH242" s="167"/>
      <c r="AI242" s="167"/>
      <c r="AJ242" s="167"/>
      <c r="AK242" s="167"/>
      <c r="AL242" s="167"/>
      <c r="AM242" s="167"/>
      <c r="AN242" s="167"/>
      <c r="AO242" s="167"/>
      <c r="AP242" s="167"/>
      <c r="AQ242" s="167"/>
      <c r="AR242" s="68"/>
      <c r="AS242" s="166"/>
      <c r="AT242" s="166"/>
      <c r="AU242" s="166"/>
      <c r="AV242" s="166"/>
      <c r="AW242" s="166"/>
      <c r="AX242" s="166"/>
      <c r="AY242" s="166"/>
      <c r="AZ242" s="166"/>
      <c r="BA242" s="166"/>
      <c r="BB242" s="60"/>
      <c r="BC242" s="60"/>
      <c r="BD242" s="13"/>
    </row>
    <row r="243" spans="2:56" s="97" customFormat="1" ht="22.05" customHeight="1" x14ac:dyDescent="0.3">
      <c r="B243" s="11"/>
      <c r="C243" s="35"/>
      <c r="D243" s="36"/>
      <c r="E243" s="36"/>
      <c r="F243" s="36"/>
      <c r="G243" s="36"/>
      <c r="H243" s="177" t="str">
        <f>IF(AS242&gt;0,CONCATENATE("*** Napomena: Udio INDIREKTNIH članova domaćinstva ženske populacije obuhvaćenih projektom iznosi"," ",ROUND((AS206-AS242)/AS206,4)*100,"%."," ","Provjeriti još jednom podatke.")," ")</f>
        <v xml:space="preserve"> </v>
      </c>
      <c r="I243" s="177"/>
      <c r="J243" s="177"/>
      <c r="K243" s="177"/>
      <c r="L243" s="177"/>
      <c r="M243" s="177"/>
      <c r="N243" s="177"/>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c r="AU243" s="177"/>
      <c r="AV243" s="177"/>
      <c r="AW243" s="177"/>
      <c r="AX243" s="177"/>
      <c r="AY243" s="177"/>
      <c r="AZ243" s="177"/>
      <c r="BA243" s="177"/>
      <c r="BB243" s="60"/>
      <c r="BC243" s="60"/>
      <c r="BD243" s="13"/>
    </row>
    <row r="244" spans="2:56" s="137" customFormat="1" ht="12" customHeight="1" x14ac:dyDescent="0.3">
      <c r="B244" s="11"/>
      <c r="C244" s="35"/>
      <c r="D244" s="36"/>
      <c r="E244" s="36"/>
      <c r="F244" s="36"/>
      <c r="G244" s="36"/>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68"/>
      <c r="AS244" s="122"/>
      <c r="AT244" s="122"/>
      <c r="AU244" s="122"/>
      <c r="AV244" s="122"/>
      <c r="AW244" s="122"/>
      <c r="AX244" s="122"/>
      <c r="AY244" s="122"/>
      <c r="AZ244" s="122"/>
      <c r="BA244" s="122"/>
      <c r="BB244" s="60"/>
      <c r="BC244" s="60"/>
      <c r="BD244" s="13"/>
    </row>
    <row r="245" spans="2:56" s="137" customFormat="1" ht="12" customHeight="1" x14ac:dyDescent="0.3">
      <c r="B245" s="11"/>
      <c r="C245" s="35"/>
      <c r="D245" s="36"/>
      <c r="E245" s="36"/>
      <c r="F245" s="36"/>
      <c r="G245" s="36"/>
      <c r="H245" s="175" t="s">
        <v>191</v>
      </c>
      <c r="I245" s="175"/>
      <c r="J245" s="175"/>
      <c r="K245" s="175"/>
      <c r="L245" s="175"/>
      <c r="M245" s="175"/>
      <c r="N245" s="175"/>
      <c r="O245" s="175"/>
      <c r="P245" s="175"/>
      <c r="Q245" s="175"/>
      <c r="R245" s="175"/>
      <c r="S245" s="175"/>
      <c r="T245" s="175"/>
      <c r="U245" s="175"/>
      <c r="V245" s="175"/>
      <c r="W245" s="175"/>
      <c r="X245" s="175"/>
      <c r="Y245" s="175"/>
      <c r="Z245" s="175"/>
      <c r="AA245" s="175"/>
      <c r="AB245" s="175"/>
      <c r="AC245" s="175"/>
      <c r="AD245" s="175"/>
      <c r="AE245" s="175"/>
      <c r="AF245" s="175"/>
      <c r="AG245" s="175"/>
      <c r="AH245" s="175"/>
      <c r="AI245" s="175"/>
      <c r="AJ245" s="175"/>
      <c r="AK245" s="175"/>
      <c r="AL245" s="175"/>
      <c r="AM245" s="175"/>
      <c r="AN245" s="175"/>
      <c r="AO245" s="175"/>
      <c r="AP245" s="175"/>
      <c r="AQ245" s="175"/>
      <c r="AR245" s="175"/>
      <c r="AS245" s="175"/>
      <c r="AT245" s="175"/>
      <c r="AU245" s="175"/>
      <c r="AV245" s="175"/>
      <c r="AW245" s="175"/>
      <c r="AX245" s="175"/>
      <c r="AY245" s="175"/>
      <c r="AZ245" s="175"/>
      <c r="BA245" s="175"/>
      <c r="BB245" s="175"/>
      <c r="BC245" s="175"/>
      <c r="BD245" s="13"/>
    </row>
    <row r="246" spans="2:56" s="137" customFormat="1" ht="4.95" customHeight="1" x14ac:dyDescent="0.3">
      <c r="B246" s="11"/>
      <c r="C246" s="35"/>
      <c r="D246" s="36"/>
      <c r="E246" s="36"/>
      <c r="F246" s="36"/>
      <c r="G246" s="36"/>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68"/>
      <c r="AS246" s="122"/>
      <c r="AT246" s="122"/>
      <c r="AU246" s="122"/>
      <c r="AV246" s="122"/>
      <c r="AW246" s="122"/>
      <c r="AX246" s="122"/>
      <c r="AY246" s="122"/>
      <c r="AZ246" s="122"/>
      <c r="BA246" s="122"/>
      <c r="BB246" s="60"/>
      <c r="BC246" s="60"/>
      <c r="BD246" s="13"/>
    </row>
    <row r="247" spans="2:56" s="137" customFormat="1" ht="12" customHeight="1" thickBot="1" x14ac:dyDescent="0.35">
      <c r="B247" s="11"/>
      <c r="C247" s="35"/>
      <c r="D247" s="36"/>
      <c r="E247" s="36"/>
      <c r="F247" s="36"/>
      <c r="G247" s="36"/>
      <c r="H247" s="163" t="s">
        <v>55</v>
      </c>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E247" s="163"/>
      <c r="AF247" s="163"/>
      <c r="AG247" s="163"/>
      <c r="AH247" s="163"/>
      <c r="AI247" s="163"/>
      <c r="AJ247" s="163"/>
      <c r="AK247" s="163"/>
      <c r="AL247" s="163"/>
      <c r="AM247" s="163"/>
      <c r="AN247" s="163"/>
      <c r="AO247" s="163"/>
      <c r="AP247" s="163"/>
      <c r="AQ247" s="163"/>
      <c r="AR247" s="60"/>
      <c r="AS247" s="168" t="s">
        <v>29</v>
      </c>
      <c r="AT247" s="168"/>
      <c r="AU247" s="168"/>
      <c r="AV247" s="168"/>
      <c r="AW247" s="168"/>
      <c r="AX247" s="168"/>
      <c r="AY247" s="168"/>
      <c r="AZ247" s="168"/>
      <c r="BA247" s="168"/>
      <c r="BB247" s="60"/>
      <c r="BC247" s="60"/>
      <c r="BD247" s="13"/>
    </row>
    <row r="248" spans="2:56" s="137" customFormat="1" ht="12" customHeight="1" x14ac:dyDescent="0.3">
      <c r="B248" s="11"/>
      <c r="C248" s="35"/>
      <c r="D248" s="36"/>
      <c r="E248" s="36"/>
      <c r="F248" s="36"/>
      <c r="G248" s="36"/>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68"/>
      <c r="AS248" s="122"/>
      <c r="AT248" s="122"/>
      <c r="AU248" s="122"/>
      <c r="AV248" s="122"/>
      <c r="AW248" s="122"/>
      <c r="AX248" s="122"/>
      <c r="AY248" s="122"/>
      <c r="AZ248" s="122"/>
      <c r="BA248" s="122"/>
      <c r="BB248" s="60"/>
      <c r="BC248" s="60"/>
      <c r="BD248" s="13"/>
    </row>
    <row r="249" spans="2:56" s="137" customFormat="1" ht="19.95" customHeight="1" x14ac:dyDescent="0.3">
      <c r="B249" s="11"/>
      <c r="C249" s="35"/>
      <c r="D249" s="36"/>
      <c r="E249" s="36"/>
      <c r="F249" s="36"/>
      <c r="G249" s="36"/>
      <c r="H249" s="165" t="s">
        <v>200</v>
      </c>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68"/>
      <c r="AS249" s="166"/>
      <c r="AT249" s="166"/>
      <c r="AU249" s="166"/>
      <c r="AV249" s="166"/>
      <c r="AW249" s="166"/>
      <c r="AX249" s="166"/>
      <c r="AY249" s="166"/>
      <c r="AZ249" s="166"/>
      <c r="BA249" s="166"/>
      <c r="BB249" s="60"/>
      <c r="BC249" s="60"/>
      <c r="BD249" s="13"/>
    </row>
    <row r="250" spans="2:56" s="137" customFormat="1" ht="12" customHeight="1" x14ac:dyDescent="0.3">
      <c r="B250" s="11"/>
      <c r="C250" s="35"/>
      <c r="D250" s="36"/>
      <c r="E250" s="36"/>
      <c r="F250" s="36"/>
      <c r="G250" s="36"/>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68"/>
      <c r="AS250" s="122"/>
      <c r="AT250" s="122"/>
      <c r="AU250" s="122"/>
      <c r="AV250" s="122"/>
      <c r="AW250" s="122"/>
      <c r="AX250" s="122"/>
      <c r="AY250" s="122"/>
      <c r="AZ250" s="122"/>
      <c r="BA250" s="122"/>
      <c r="BB250" s="60"/>
      <c r="BC250" s="60"/>
      <c r="BD250" s="13"/>
    </row>
    <row r="251" spans="2:56" s="137" customFormat="1" ht="33.6" customHeight="1" x14ac:dyDescent="0.3">
      <c r="B251" s="11"/>
      <c r="C251" s="35"/>
      <c r="D251" s="36"/>
      <c r="E251" s="36"/>
      <c r="F251" s="36"/>
      <c r="G251" s="36"/>
      <c r="H251" s="165" t="s">
        <v>199</v>
      </c>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c r="AK251" s="165"/>
      <c r="AL251" s="165"/>
      <c r="AM251" s="165"/>
      <c r="AN251" s="165"/>
      <c r="AO251" s="165"/>
      <c r="AP251" s="165"/>
      <c r="AQ251" s="165"/>
      <c r="AR251" s="60"/>
      <c r="AS251" s="166"/>
      <c r="AT251" s="166"/>
      <c r="AU251" s="166"/>
      <c r="AV251" s="166"/>
      <c r="AW251" s="166"/>
      <c r="AX251" s="166"/>
      <c r="AY251" s="166"/>
      <c r="AZ251" s="166"/>
      <c r="BA251" s="166"/>
      <c r="BB251" s="60"/>
      <c r="BC251" s="60"/>
      <c r="BD251" s="13"/>
    </row>
    <row r="252" spans="2:56" s="137" customFormat="1" ht="4.95" customHeight="1" x14ac:dyDescent="0.3">
      <c r="B252" s="11"/>
      <c r="C252" s="35"/>
      <c r="D252" s="36"/>
      <c r="E252" s="36"/>
      <c r="F252" s="36"/>
      <c r="G252" s="36"/>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68"/>
      <c r="AS252" s="122"/>
      <c r="AT252" s="122"/>
      <c r="AU252" s="122"/>
      <c r="AV252" s="122"/>
      <c r="AW252" s="122"/>
      <c r="AX252" s="122"/>
      <c r="AY252" s="122"/>
      <c r="AZ252" s="122"/>
      <c r="BA252" s="122"/>
      <c r="BB252" s="60"/>
      <c r="BC252" s="60"/>
      <c r="BD252" s="13"/>
    </row>
    <row r="253" spans="2:56" s="137" customFormat="1" ht="15" customHeight="1" x14ac:dyDescent="0.3">
      <c r="B253" s="11"/>
      <c r="C253" s="35"/>
      <c r="D253" s="36"/>
      <c r="E253" s="36"/>
      <c r="F253" s="36"/>
      <c r="G253" s="36"/>
      <c r="H253" s="164" t="str">
        <f>IF(AS249&gt;0,CONCATENATE("*** Napomena: Udio domaćinstava koji spadaju u kategoriju primarne ciljne grupe u odnosu na ukupan broj domaćinstava je"," ",ROUND(AS249/AS202,4)*100,"%."," ","dok udio članova domaćinstva primarne ciljne grupe u odnosu na ukupan broj članova domaćinstva iznosi"," ",ROUND(AS251/AS200,4)*100,"%."," ","Provjeriti još jednom podatke")," ")</f>
        <v xml:space="preserve"> </v>
      </c>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c r="AK253" s="164"/>
      <c r="AL253" s="164"/>
      <c r="AM253" s="164"/>
      <c r="AN253" s="164"/>
      <c r="AO253" s="164"/>
      <c r="AP253" s="164"/>
      <c r="AQ253" s="164"/>
      <c r="AR253" s="164"/>
      <c r="AS253" s="164"/>
      <c r="AT253" s="164"/>
      <c r="AU253" s="164"/>
      <c r="AV253" s="164"/>
      <c r="AW253" s="164"/>
      <c r="AX253" s="164"/>
      <c r="AY253" s="164"/>
      <c r="AZ253" s="164"/>
      <c r="BA253" s="164"/>
      <c r="BB253" s="60"/>
      <c r="BC253" s="60"/>
      <c r="BD253" s="13"/>
    </row>
    <row r="254" spans="2:56" s="137" customFormat="1" ht="15" customHeight="1" x14ac:dyDescent="0.3">
      <c r="B254" s="11"/>
      <c r="C254" s="35"/>
      <c r="D254" s="36"/>
      <c r="E254" s="36"/>
      <c r="F254" s="36"/>
      <c r="G254" s="36"/>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c r="AK254" s="164"/>
      <c r="AL254" s="164"/>
      <c r="AM254" s="164"/>
      <c r="AN254" s="164"/>
      <c r="AO254" s="164"/>
      <c r="AP254" s="164"/>
      <c r="AQ254" s="164"/>
      <c r="AR254" s="164"/>
      <c r="AS254" s="164"/>
      <c r="AT254" s="164"/>
      <c r="AU254" s="164"/>
      <c r="AV254" s="164"/>
      <c r="AW254" s="164"/>
      <c r="AX254" s="164"/>
      <c r="AY254" s="164"/>
      <c r="AZ254" s="164"/>
      <c r="BA254" s="164"/>
      <c r="BB254" s="60"/>
      <c r="BC254" s="60"/>
      <c r="BD254" s="13"/>
    </row>
    <row r="255" spans="2:56" s="137" customFormat="1" ht="4.95" customHeight="1" x14ac:dyDescent="0.3">
      <c r="B255" s="11"/>
      <c r="C255" s="35"/>
      <c r="D255" s="36"/>
      <c r="E255" s="36"/>
      <c r="F255" s="36"/>
      <c r="G255" s="36"/>
      <c r="H255" s="141"/>
      <c r="I255" s="141"/>
      <c r="J255" s="141"/>
      <c r="K255" s="141"/>
      <c r="L255" s="141"/>
      <c r="M255" s="141"/>
      <c r="N255" s="141"/>
      <c r="O255" s="141"/>
      <c r="P255" s="141"/>
      <c r="Q255" s="141"/>
      <c r="R255" s="141"/>
      <c r="S255" s="141"/>
      <c r="T255" s="141"/>
      <c r="U255" s="141"/>
      <c r="V255" s="141"/>
      <c r="W255" s="141"/>
      <c r="X255" s="141"/>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60"/>
      <c r="BC255" s="60"/>
      <c r="BD255" s="13"/>
    </row>
    <row r="256" spans="2:56" s="137" customFormat="1" ht="28.05" customHeight="1" x14ac:dyDescent="0.3">
      <c r="B256" s="11"/>
      <c r="C256" s="35"/>
      <c r="D256" s="36"/>
      <c r="E256" s="36"/>
      <c r="F256" s="36"/>
      <c r="G256" s="36"/>
      <c r="H256" s="165" t="s">
        <v>198</v>
      </c>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c r="AK256" s="165"/>
      <c r="AL256" s="165"/>
      <c r="AM256" s="165"/>
      <c r="AN256" s="165"/>
      <c r="AO256" s="165"/>
      <c r="AP256" s="165"/>
      <c r="AQ256" s="165"/>
      <c r="AR256" s="141"/>
      <c r="AS256" s="166"/>
      <c r="AT256" s="166"/>
      <c r="AU256" s="166"/>
      <c r="AV256" s="166"/>
      <c r="AW256" s="166"/>
      <c r="AX256" s="166"/>
      <c r="AY256" s="166"/>
      <c r="AZ256" s="166"/>
      <c r="BA256" s="166"/>
      <c r="BB256" s="60"/>
      <c r="BC256" s="60"/>
      <c r="BD256" s="13"/>
    </row>
    <row r="257" spans="2:56" s="137" customFormat="1" ht="4.95" customHeight="1" x14ac:dyDescent="0.3">
      <c r="B257" s="11"/>
      <c r="C257" s="35"/>
      <c r="D257" s="36"/>
      <c r="E257" s="36"/>
      <c r="F257" s="36"/>
      <c r="G257" s="36"/>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60"/>
      <c r="BC257" s="60"/>
      <c r="BD257" s="13"/>
    </row>
    <row r="258" spans="2:56" s="137" customFormat="1" ht="28.05" customHeight="1" x14ac:dyDescent="0.3">
      <c r="B258" s="11"/>
      <c r="C258" s="35"/>
      <c r="D258" s="36"/>
      <c r="E258" s="36"/>
      <c r="F258" s="36"/>
      <c r="G258" s="36"/>
      <c r="H258" s="165" t="s">
        <v>195</v>
      </c>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68"/>
      <c r="AS258" s="166"/>
      <c r="AT258" s="166"/>
      <c r="AU258" s="166"/>
      <c r="AV258" s="166"/>
      <c r="AW258" s="166"/>
      <c r="AX258" s="166"/>
      <c r="AY258" s="166"/>
      <c r="AZ258" s="166"/>
      <c r="BA258" s="166"/>
      <c r="BB258" s="60"/>
      <c r="BC258" s="60"/>
      <c r="BD258" s="13"/>
    </row>
    <row r="259" spans="2:56" s="137" customFormat="1" ht="4.95" customHeight="1" x14ac:dyDescent="0.3">
      <c r="B259" s="11"/>
      <c r="C259" s="35"/>
      <c r="D259" s="36"/>
      <c r="E259" s="36"/>
      <c r="F259" s="36"/>
      <c r="G259" s="36"/>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68"/>
      <c r="AS259" s="122"/>
      <c r="AT259" s="122"/>
      <c r="AU259" s="122"/>
      <c r="AV259" s="122"/>
      <c r="AW259" s="122"/>
      <c r="AX259" s="122"/>
      <c r="AY259" s="122"/>
      <c r="AZ259" s="122"/>
      <c r="BA259" s="122"/>
      <c r="BB259" s="60"/>
      <c r="BC259" s="60"/>
      <c r="BD259" s="13"/>
    </row>
    <row r="260" spans="2:56" s="138" customFormat="1" ht="15" customHeight="1" x14ac:dyDescent="0.3">
      <c r="B260" s="11"/>
      <c r="C260" s="35"/>
      <c r="D260" s="36"/>
      <c r="E260" s="36"/>
      <c r="F260" s="36"/>
      <c r="G260" s="36"/>
      <c r="H260" s="164" t="str">
        <f>IF(AS256&gt;0,CONCATENATE("*** Napomena: Udio DIREKTNIH domaćinstava koji spadaju u kategoriju primarne ciljne grupe u odnosu na ukupan broj DIREKTNIH domaćinstava je"," ",ROUND(AS256/AS236,4)*100,"%."," ","dok udio DIREKTNIH članova domaćinstva primarne ciljne grupe u odnosu na ukupan broj DIREKTNIH članova domaćinstva"," ",ROUND(AS258/AS233,4)*100,"%."," ","Provjeriti još jednom podatke")," ")</f>
        <v xml:space="preserve"> </v>
      </c>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c r="AK260" s="164"/>
      <c r="AL260" s="164"/>
      <c r="AM260" s="164"/>
      <c r="AN260" s="164"/>
      <c r="AO260" s="164"/>
      <c r="AP260" s="164"/>
      <c r="AQ260" s="164"/>
      <c r="AR260" s="164"/>
      <c r="AS260" s="164"/>
      <c r="AT260" s="164"/>
      <c r="AU260" s="164"/>
      <c r="AV260" s="164"/>
      <c r="AW260" s="164"/>
      <c r="AX260" s="164"/>
      <c r="AY260" s="164"/>
      <c r="AZ260" s="164"/>
      <c r="BA260" s="164"/>
      <c r="BB260" s="60"/>
      <c r="BC260" s="60"/>
      <c r="BD260" s="13"/>
    </row>
    <row r="261" spans="2:56" s="138" customFormat="1" ht="15" customHeight="1" x14ac:dyDescent="0.3">
      <c r="B261" s="11"/>
      <c r="C261" s="35"/>
      <c r="D261" s="36"/>
      <c r="E261" s="36"/>
      <c r="F261" s="36"/>
      <c r="G261" s="36"/>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c r="AK261" s="164"/>
      <c r="AL261" s="164"/>
      <c r="AM261" s="164"/>
      <c r="AN261" s="164"/>
      <c r="AO261" s="164"/>
      <c r="AP261" s="164"/>
      <c r="AQ261" s="164"/>
      <c r="AR261" s="164"/>
      <c r="AS261" s="164"/>
      <c r="AT261" s="164"/>
      <c r="AU261" s="164"/>
      <c r="AV261" s="164"/>
      <c r="AW261" s="164"/>
      <c r="AX261" s="164"/>
      <c r="AY261" s="164"/>
      <c r="AZ261" s="164"/>
      <c r="BA261" s="164"/>
      <c r="BB261" s="60"/>
      <c r="BC261" s="60"/>
      <c r="BD261" s="13"/>
    </row>
    <row r="262" spans="2:56" s="138" customFormat="1" ht="4.95" customHeight="1" x14ac:dyDescent="0.3">
      <c r="B262" s="11"/>
      <c r="C262" s="35"/>
      <c r="D262" s="36"/>
      <c r="E262" s="36"/>
      <c r="F262" s="36"/>
      <c r="G262" s="36"/>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68"/>
      <c r="AS262" s="122"/>
      <c r="AT262" s="122"/>
      <c r="AU262" s="122"/>
      <c r="AV262" s="122"/>
      <c r="AW262" s="122"/>
      <c r="AX262" s="122"/>
      <c r="AY262" s="122"/>
      <c r="AZ262" s="122"/>
      <c r="BA262" s="122"/>
      <c r="BB262" s="60"/>
      <c r="BC262" s="60"/>
      <c r="BD262" s="13"/>
    </row>
    <row r="263" spans="2:56" s="137" customFormat="1" ht="28.05" customHeight="1" x14ac:dyDescent="0.3">
      <c r="B263" s="11"/>
      <c r="C263" s="35"/>
      <c r="D263" s="36"/>
      <c r="E263" s="36"/>
      <c r="F263" s="36"/>
      <c r="G263" s="36"/>
      <c r="H263" s="165" t="s">
        <v>197</v>
      </c>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68"/>
      <c r="AS263" s="166"/>
      <c r="AT263" s="166"/>
      <c r="AU263" s="166"/>
      <c r="AV263" s="166"/>
      <c r="AW263" s="166"/>
      <c r="AX263" s="166"/>
      <c r="AY263" s="166"/>
      <c r="AZ263" s="166"/>
      <c r="BA263" s="166"/>
      <c r="BB263" s="60"/>
      <c r="BC263" s="60"/>
      <c r="BD263" s="13"/>
    </row>
    <row r="264" spans="2:56" s="137" customFormat="1" ht="4.95" customHeight="1" x14ac:dyDescent="0.3">
      <c r="B264" s="11"/>
      <c r="C264" s="35"/>
      <c r="D264" s="36"/>
      <c r="E264" s="36"/>
      <c r="F264" s="36"/>
      <c r="G264" s="36"/>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68"/>
      <c r="AS264" s="122"/>
      <c r="AT264" s="122"/>
      <c r="AU264" s="122"/>
      <c r="AV264" s="122"/>
      <c r="AW264" s="122"/>
      <c r="AX264" s="122"/>
      <c r="AY264" s="122"/>
      <c r="AZ264" s="122"/>
      <c r="BA264" s="122"/>
      <c r="BB264" s="60"/>
      <c r="BC264" s="60"/>
      <c r="BD264" s="13"/>
    </row>
    <row r="265" spans="2:56" s="137" customFormat="1" ht="28.05" customHeight="1" x14ac:dyDescent="0.3">
      <c r="B265" s="11"/>
      <c r="C265" s="35"/>
      <c r="D265" s="36"/>
      <c r="E265" s="36"/>
      <c r="F265" s="36"/>
      <c r="G265" s="36"/>
      <c r="H265" s="165" t="s">
        <v>196</v>
      </c>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68"/>
      <c r="AS265" s="166"/>
      <c r="AT265" s="166"/>
      <c r="AU265" s="166"/>
      <c r="AV265" s="166"/>
      <c r="AW265" s="166"/>
      <c r="AX265" s="166"/>
      <c r="AY265" s="166"/>
      <c r="AZ265" s="166"/>
      <c r="BA265" s="166"/>
      <c r="BB265" s="60"/>
      <c r="BC265" s="60"/>
      <c r="BD265" s="13"/>
    </row>
    <row r="266" spans="2:56" s="137" customFormat="1" ht="4.95" customHeight="1" x14ac:dyDescent="0.3">
      <c r="B266" s="11"/>
      <c r="C266" s="35"/>
      <c r="D266" s="36"/>
      <c r="E266" s="36"/>
      <c r="F266" s="36"/>
      <c r="G266" s="36"/>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c r="AN266" s="70"/>
      <c r="AO266" s="70"/>
      <c r="AP266" s="70"/>
      <c r="AQ266" s="70"/>
      <c r="AR266" s="68"/>
      <c r="AS266" s="122"/>
      <c r="AT266" s="122"/>
      <c r="AU266" s="122"/>
      <c r="AV266" s="122"/>
      <c r="AW266" s="122"/>
      <c r="AX266" s="122"/>
      <c r="AY266" s="122"/>
      <c r="AZ266" s="122"/>
      <c r="BA266" s="122"/>
      <c r="BB266" s="60"/>
      <c r="BC266" s="60"/>
      <c r="BD266" s="13"/>
    </row>
    <row r="267" spans="2:56" s="137" customFormat="1" ht="16.05" customHeight="1" x14ac:dyDescent="0.3">
      <c r="B267" s="11"/>
      <c r="C267" s="35"/>
      <c r="D267" s="36"/>
      <c r="E267" s="36"/>
      <c r="F267" s="36"/>
      <c r="G267" s="36"/>
      <c r="H267" s="164" t="str">
        <f>IF(AS263&gt;0,CONCATENATE("*** Napomena: Udio DIREKTNIH članova domaćinstva mlađih od 40.godina koji spadaju u kategoriju primarne ciljne grupe u odnosu na ukupan broj DIREKTNIH članova domaćinstva mlađih od 40.godina je"," ",ROUND(AS263/AS239,4)*100,"%."," ","dok udio DIREKTNIH članova domaćinstva primarne ciljne grupe ženske populacije u odnosu na ukupan broj DIREKTNIH članova domaćinstva ženske populacije iznosi"," ",ROUND(AS265/AS242,4)*100,"%."," ","Provjeriti još jednom podatke")," ")</f>
        <v xml:space="preserve"> </v>
      </c>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c r="AE267" s="164"/>
      <c r="AF267" s="164"/>
      <c r="AG267" s="164"/>
      <c r="AH267" s="164"/>
      <c r="AI267" s="164"/>
      <c r="AJ267" s="164"/>
      <c r="AK267" s="164"/>
      <c r="AL267" s="164"/>
      <c r="AM267" s="164"/>
      <c r="AN267" s="164"/>
      <c r="AO267" s="164"/>
      <c r="AP267" s="164"/>
      <c r="AQ267" s="164"/>
      <c r="AR267" s="164"/>
      <c r="AS267" s="164"/>
      <c r="AT267" s="164"/>
      <c r="AU267" s="164"/>
      <c r="AV267" s="164"/>
      <c r="AW267" s="164"/>
      <c r="AX267" s="164"/>
      <c r="AY267" s="164"/>
      <c r="AZ267" s="164"/>
      <c r="BA267" s="164"/>
      <c r="BB267" s="60"/>
      <c r="BC267" s="60"/>
      <c r="BD267" s="13"/>
    </row>
    <row r="268" spans="2:56" s="137" customFormat="1" ht="16.05" customHeight="1" x14ac:dyDescent="0.3">
      <c r="B268" s="11"/>
      <c r="C268" s="35"/>
      <c r="D268" s="36"/>
      <c r="E268" s="36"/>
      <c r="F268" s="36"/>
      <c r="G268" s="36"/>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c r="AE268" s="164"/>
      <c r="AF268" s="164"/>
      <c r="AG268" s="164"/>
      <c r="AH268" s="164"/>
      <c r="AI268" s="164"/>
      <c r="AJ268" s="164"/>
      <c r="AK268" s="164"/>
      <c r="AL268" s="164"/>
      <c r="AM268" s="164"/>
      <c r="AN268" s="164"/>
      <c r="AO268" s="164"/>
      <c r="AP268" s="164"/>
      <c r="AQ268" s="164"/>
      <c r="AR268" s="164"/>
      <c r="AS268" s="164"/>
      <c r="AT268" s="164"/>
      <c r="AU268" s="164"/>
      <c r="AV268" s="164"/>
      <c r="AW268" s="164"/>
      <c r="AX268" s="164"/>
      <c r="AY268" s="164"/>
      <c r="AZ268" s="164"/>
      <c r="BA268" s="164"/>
      <c r="BB268" s="60"/>
      <c r="BC268" s="60"/>
      <c r="BD268" s="13"/>
    </row>
    <row r="269" spans="2:56" s="137" customFormat="1" ht="12" customHeight="1" x14ac:dyDescent="0.3">
      <c r="B269" s="11"/>
      <c r="C269" s="35"/>
      <c r="D269" s="36"/>
      <c r="E269" s="36"/>
      <c r="F269" s="36"/>
      <c r="G269" s="36"/>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c r="AE269" s="164"/>
      <c r="AF269" s="164"/>
      <c r="AG269" s="164"/>
      <c r="AH269" s="164"/>
      <c r="AI269" s="164"/>
      <c r="AJ269" s="164"/>
      <c r="AK269" s="164"/>
      <c r="AL269" s="164"/>
      <c r="AM269" s="164"/>
      <c r="AN269" s="164"/>
      <c r="AO269" s="164"/>
      <c r="AP269" s="164"/>
      <c r="AQ269" s="164"/>
      <c r="AR269" s="164"/>
      <c r="AS269" s="164"/>
      <c r="AT269" s="164"/>
      <c r="AU269" s="164"/>
      <c r="AV269" s="164"/>
      <c r="AW269" s="164"/>
      <c r="AX269" s="164"/>
      <c r="AY269" s="164"/>
      <c r="AZ269" s="164"/>
      <c r="BA269" s="164"/>
      <c r="BB269" s="60"/>
      <c r="BC269" s="60"/>
      <c r="BD269" s="13"/>
    </row>
    <row r="270" spans="2:56" s="97" customFormat="1" ht="12" customHeight="1" x14ac:dyDescent="0.3">
      <c r="B270" s="11"/>
      <c r="C270" s="35"/>
      <c r="D270" s="36"/>
      <c r="E270" s="36"/>
      <c r="F270" s="36"/>
      <c r="G270" s="36"/>
      <c r="H270" s="156" t="s">
        <v>194</v>
      </c>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E270" s="156"/>
      <c r="AF270" s="156"/>
      <c r="AG270" s="156"/>
      <c r="AH270" s="156"/>
      <c r="AI270" s="156"/>
      <c r="AJ270" s="156"/>
      <c r="AK270" s="156"/>
      <c r="AL270" s="156"/>
      <c r="AM270" s="156"/>
      <c r="AN270" s="156"/>
      <c r="AO270" s="156"/>
      <c r="AP270" s="156"/>
      <c r="AQ270" s="156"/>
      <c r="AR270" s="156"/>
      <c r="AS270" s="156"/>
      <c r="AT270" s="156"/>
      <c r="AU270" s="156"/>
      <c r="AV270" s="156"/>
      <c r="AW270" s="156"/>
      <c r="AX270" s="156"/>
      <c r="AY270" s="156"/>
      <c r="AZ270" s="156"/>
      <c r="BA270" s="156"/>
      <c r="BB270" s="156"/>
      <c r="BC270" s="156"/>
      <c r="BD270" s="13"/>
    </row>
    <row r="271" spans="2:56" s="97" customFormat="1" ht="4.95" customHeight="1" x14ac:dyDescent="0.3">
      <c r="B271" s="11"/>
      <c r="C271" s="35"/>
      <c r="D271" s="36"/>
      <c r="E271" s="36"/>
      <c r="F271" s="36"/>
      <c r="G271" s="36"/>
      <c r="H271" s="98"/>
      <c r="I271" s="98"/>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98"/>
      <c r="AL271" s="98"/>
      <c r="AM271" s="98"/>
      <c r="AN271" s="98"/>
      <c r="AO271" s="98"/>
      <c r="AP271" s="98"/>
      <c r="AQ271" s="98"/>
      <c r="AR271" s="98"/>
      <c r="AS271" s="98"/>
      <c r="AT271" s="98"/>
      <c r="AU271" s="98"/>
      <c r="AV271" s="98"/>
      <c r="AW271" s="98"/>
      <c r="AX271" s="98"/>
      <c r="AY271" s="98"/>
      <c r="AZ271" s="98"/>
      <c r="BA271" s="98"/>
      <c r="BB271" s="98"/>
      <c r="BC271" s="98"/>
      <c r="BD271" s="13"/>
    </row>
    <row r="272" spans="2:56" s="97" customFormat="1" ht="12" customHeight="1" x14ac:dyDescent="0.3">
      <c r="B272" s="11"/>
      <c r="C272" s="35"/>
      <c r="D272" s="36"/>
      <c r="E272" s="36"/>
      <c r="F272" s="36"/>
      <c r="G272" s="36"/>
      <c r="H272" s="176"/>
      <c r="I272" s="176"/>
      <c r="J272" s="176"/>
      <c r="K272" s="176"/>
      <c r="L272" s="176"/>
      <c r="M272" s="176"/>
      <c r="N272" s="176"/>
      <c r="O272" s="176"/>
      <c r="P272" s="176"/>
      <c r="Q272" s="176"/>
      <c r="R272" s="176"/>
      <c r="S272" s="176"/>
      <c r="T272" s="176"/>
      <c r="U272" s="176"/>
      <c r="V272" s="176"/>
      <c r="W272" s="176"/>
      <c r="X272" s="176"/>
      <c r="Y272" s="176"/>
      <c r="Z272" s="176"/>
      <c r="AA272" s="176"/>
      <c r="AB272" s="176"/>
      <c r="AC272" s="176"/>
      <c r="AD272" s="176"/>
      <c r="AE272" s="176"/>
      <c r="AF272" s="176"/>
      <c r="AG272" s="176"/>
      <c r="AH272" s="176"/>
      <c r="AI272" s="176"/>
      <c r="AJ272" s="176"/>
      <c r="AK272" s="176"/>
      <c r="AL272" s="176"/>
      <c r="AM272" s="176"/>
      <c r="AN272" s="176"/>
      <c r="AO272" s="176"/>
      <c r="AP272" s="176"/>
      <c r="AQ272" s="176"/>
      <c r="AR272" s="176"/>
      <c r="AS272" s="176"/>
      <c r="AT272" s="176"/>
      <c r="AU272" s="176"/>
      <c r="AV272" s="176"/>
      <c r="AW272" s="176"/>
      <c r="AX272" s="176"/>
      <c r="AY272" s="176"/>
      <c r="AZ272" s="176"/>
      <c r="BA272" s="176"/>
      <c r="BB272" s="176"/>
      <c r="BC272" s="176"/>
      <c r="BD272" s="13"/>
    </row>
    <row r="273" spans="2:56" s="97" customFormat="1" ht="12" customHeight="1" x14ac:dyDescent="0.3">
      <c r="B273" s="11"/>
      <c r="C273" s="35"/>
      <c r="D273" s="36"/>
      <c r="E273" s="36"/>
      <c r="F273" s="36"/>
      <c r="G273" s="36"/>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c r="AU273" s="123"/>
      <c r="AV273" s="123"/>
      <c r="AW273" s="123"/>
      <c r="AX273" s="123"/>
      <c r="AY273" s="123"/>
      <c r="AZ273" s="123"/>
      <c r="BA273" s="123"/>
      <c r="BB273" s="123"/>
      <c r="BC273" s="123"/>
      <c r="BD273" s="13"/>
    </row>
    <row r="274" spans="2:56" ht="12" customHeight="1" x14ac:dyDescent="0.3">
      <c r="B274" s="11"/>
      <c r="C274" s="35"/>
      <c r="D274" s="36"/>
      <c r="E274" s="36"/>
      <c r="F274" s="36"/>
      <c r="G274" s="36"/>
      <c r="H274" s="156" t="s">
        <v>149</v>
      </c>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c r="AE274" s="156"/>
      <c r="AF274" s="156"/>
      <c r="AG274" s="156"/>
      <c r="AH274" s="156"/>
      <c r="AI274" s="156"/>
      <c r="AJ274" s="156"/>
      <c r="AK274" s="156"/>
      <c r="AL274" s="156"/>
      <c r="AM274" s="156"/>
      <c r="AN274" s="156"/>
      <c r="AO274" s="156"/>
      <c r="AP274" s="156"/>
      <c r="AQ274" s="156"/>
      <c r="AR274" s="156"/>
      <c r="AS274" s="156"/>
      <c r="AT274" s="156"/>
      <c r="AU274" s="156"/>
      <c r="AV274" s="156"/>
      <c r="AW274" s="156"/>
      <c r="AX274" s="156"/>
      <c r="AY274" s="156"/>
      <c r="AZ274" s="156"/>
      <c r="BA274" s="156"/>
      <c r="BB274" s="156"/>
      <c r="BC274" s="156"/>
      <c r="BD274" s="13"/>
    </row>
    <row r="275" spans="2:56" ht="12" customHeight="1" x14ac:dyDescent="0.3">
      <c r="B275" s="11"/>
      <c r="C275" s="35"/>
      <c r="D275" s="36"/>
      <c r="E275" s="36"/>
      <c r="F275" s="36"/>
      <c r="G275" s="36"/>
      <c r="H275" s="186"/>
      <c r="I275" s="186"/>
      <c r="J275" s="186"/>
      <c r="K275" s="186"/>
      <c r="L275" s="186"/>
      <c r="M275" s="186"/>
      <c r="N275" s="186"/>
      <c r="O275" s="186"/>
      <c r="P275" s="186"/>
      <c r="Q275" s="186"/>
      <c r="R275" s="186"/>
      <c r="S275" s="186"/>
      <c r="T275" s="186"/>
      <c r="U275" s="186"/>
      <c r="V275" s="186"/>
      <c r="W275" s="186"/>
      <c r="X275" s="186"/>
      <c r="Y275" s="186"/>
      <c r="Z275" s="186"/>
      <c r="AA275" s="186"/>
      <c r="AB275" s="186"/>
      <c r="AC275" s="186"/>
      <c r="AD275" s="186"/>
      <c r="AE275" s="186"/>
      <c r="AF275" s="186"/>
      <c r="AG275" s="186"/>
      <c r="AH275" s="186"/>
      <c r="AI275" s="186"/>
      <c r="AJ275" s="186"/>
      <c r="AK275" s="186"/>
      <c r="AL275" s="186"/>
      <c r="AM275" s="186"/>
      <c r="AN275" s="186"/>
      <c r="AO275" s="186"/>
      <c r="AP275" s="186"/>
      <c r="AQ275" s="186"/>
      <c r="AR275" s="186"/>
      <c r="AS275" s="186"/>
      <c r="AT275" s="186"/>
      <c r="AU275" s="186"/>
      <c r="AV275" s="186"/>
      <c r="AW275" s="186"/>
      <c r="AX275" s="186"/>
      <c r="AY275" s="186"/>
      <c r="AZ275" s="186"/>
      <c r="BA275" s="186"/>
      <c r="BB275" s="186"/>
      <c r="BC275" s="186"/>
      <c r="BD275" s="13"/>
    </row>
    <row r="276" spans="2:56" s="97" customFormat="1" ht="12" customHeight="1" x14ac:dyDescent="0.3">
      <c r="B276" s="11"/>
      <c r="C276" s="35"/>
      <c r="D276" s="36"/>
      <c r="E276" s="36"/>
      <c r="F276" s="36"/>
      <c r="G276" s="36"/>
      <c r="H276" s="186"/>
      <c r="I276" s="186"/>
      <c r="J276" s="186"/>
      <c r="K276" s="186"/>
      <c r="L276" s="186"/>
      <c r="M276" s="186"/>
      <c r="N276" s="186"/>
      <c r="O276" s="186"/>
      <c r="P276" s="186"/>
      <c r="Q276" s="186"/>
      <c r="R276" s="186"/>
      <c r="S276" s="186"/>
      <c r="T276" s="186"/>
      <c r="U276" s="186"/>
      <c r="V276" s="186"/>
      <c r="W276" s="186"/>
      <c r="X276" s="186"/>
      <c r="Y276" s="186"/>
      <c r="Z276" s="186"/>
      <c r="AA276" s="186"/>
      <c r="AB276" s="186"/>
      <c r="AC276" s="186"/>
      <c r="AD276" s="186"/>
      <c r="AE276" s="186"/>
      <c r="AF276" s="186"/>
      <c r="AG276" s="186"/>
      <c r="AH276" s="186"/>
      <c r="AI276" s="186"/>
      <c r="AJ276" s="186"/>
      <c r="AK276" s="186"/>
      <c r="AL276" s="186"/>
      <c r="AM276" s="186"/>
      <c r="AN276" s="186"/>
      <c r="AO276" s="186"/>
      <c r="AP276" s="186"/>
      <c r="AQ276" s="186"/>
      <c r="AR276" s="186"/>
      <c r="AS276" s="186"/>
      <c r="AT276" s="186"/>
      <c r="AU276" s="186"/>
      <c r="AV276" s="186"/>
      <c r="AW276" s="186"/>
      <c r="AX276" s="186"/>
      <c r="AY276" s="186"/>
      <c r="AZ276" s="186"/>
      <c r="BA276" s="186"/>
      <c r="BB276" s="186"/>
      <c r="BC276" s="186"/>
      <c r="BD276" s="13"/>
    </row>
    <row r="277" spans="2:56" ht="12" customHeight="1" x14ac:dyDescent="0.3">
      <c r="B277" s="11"/>
      <c r="C277" s="35"/>
      <c r="D277" s="36"/>
      <c r="E277" s="36"/>
      <c r="F277" s="36"/>
      <c r="G277" s="36"/>
      <c r="H277" s="186"/>
      <c r="I277" s="186"/>
      <c r="J277" s="186"/>
      <c r="K277" s="186"/>
      <c r="L277" s="186"/>
      <c r="M277" s="186"/>
      <c r="N277" s="186"/>
      <c r="O277" s="186"/>
      <c r="P277" s="186"/>
      <c r="Q277" s="186"/>
      <c r="R277" s="186"/>
      <c r="S277" s="186"/>
      <c r="T277" s="186"/>
      <c r="U277" s="186"/>
      <c r="V277" s="186"/>
      <c r="W277" s="186"/>
      <c r="X277" s="186"/>
      <c r="Y277" s="186"/>
      <c r="Z277" s="186"/>
      <c r="AA277" s="186"/>
      <c r="AB277" s="186"/>
      <c r="AC277" s="186"/>
      <c r="AD277" s="186"/>
      <c r="AE277" s="186"/>
      <c r="AF277" s="186"/>
      <c r="AG277" s="186"/>
      <c r="AH277" s="186"/>
      <c r="AI277" s="186"/>
      <c r="AJ277" s="186"/>
      <c r="AK277" s="186"/>
      <c r="AL277" s="186"/>
      <c r="AM277" s="186"/>
      <c r="AN277" s="186"/>
      <c r="AO277" s="186"/>
      <c r="AP277" s="186"/>
      <c r="AQ277" s="186"/>
      <c r="AR277" s="186"/>
      <c r="AS277" s="186"/>
      <c r="AT277" s="186"/>
      <c r="AU277" s="186"/>
      <c r="AV277" s="186"/>
      <c r="AW277" s="186"/>
      <c r="AX277" s="186"/>
      <c r="AY277" s="186"/>
      <c r="AZ277" s="186"/>
      <c r="BA277" s="186"/>
      <c r="BB277" s="186"/>
      <c r="BC277" s="186"/>
      <c r="BD277" s="13"/>
    </row>
    <row r="278" spans="2:56" ht="12" customHeight="1" x14ac:dyDescent="0.3">
      <c r="B278" s="11"/>
      <c r="C278" s="35"/>
      <c r="D278" s="36"/>
      <c r="E278" s="36"/>
      <c r="F278" s="36"/>
      <c r="G278" s="36"/>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A278" s="60"/>
      <c r="BB278" s="60"/>
      <c r="BC278" s="60"/>
      <c r="BD278" s="13"/>
    </row>
    <row r="279" spans="2:56" ht="12" customHeight="1" x14ac:dyDescent="0.3">
      <c r="B279" s="11"/>
      <c r="C279" s="35"/>
      <c r="D279" s="36"/>
      <c r="E279" s="36"/>
      <c r="F279" s="36"/>
      <c r="G279" s="36"/>
      <c r="H279" s="156" t="s">
        <v>150</v>
      </c>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156"/>
      <c r="AG279" s="156"/>
      <c r="AH279" s="156"/>
      <c r="AI279" s="156"/>
      <c r="AJ279" s="156"/>
      <c r="AK279" s="156"/>
      <c r="AL279" s="156"/>
      <c r="AM279" s="156"/>
      <c r="AN279" s="156"/>
      <c r="AO279" s="156"/>
      <c r="AP279" s="156"/>
      <c r="AQ279" s="156"/>
      <c r="AR279" s="156"/>
      <c r="AS279" s="156"/>
      <c r="AT279" s="156"/>
      <c r="AU279" s="156"/>
      <c r="AV279" s="156"/>
      <c r="AW279" s="156"/>
      <c r="AX279" s="156"/>
      <c r="AY279" s="156"/>
      <c r="AZ279" s="156"/>
      <c r="BA279" s="156"/>
      <c r="BB279" s="156"/>
      <c r="BC279" s="156"/>
      <c r="BD279" s="13"/>
    </row>
    <row r="280" spans="2:56" ht="12" customHeight="1" x14ac:dyDescent="0.3">
      <c r="B280" s="11"/>
      <c r="C280" s="35"/>
      <c r="D280" s="36"/>
      <c r="E280" s="36"/>
      <c r="F280" s="36"/>
      <c r="G280" s="36"/>
      <c r="H280" s="186"/>
      <c r="I280" s="186"/>
      <c r="J280" s="186"/>
      <c r="K280" s="186"/>
      <c r="L280" s="186"/>
      <c r="M280" s="186"/>
      <c r="N280" s="186"/>
      <c r="O280" s="186"/>
      <c r="P280" s="186"/>
      <c r="Q280" s="186"/>
      <c r="R280" s="186"/>
      <c r="S280" s="186"/>
      <c r="T280" s="186"/>
      <c r="U280" s="186"/>
      <c r="V280" s="186"/>
      <c r="W280" s="186"/>
      <c r="X280" s="186"/>
      <c r="Y280" s="186"/>
      <c r="Z280" s="186"/>
      <c r="AA280" s="186"/>
      <c r="AB280" s="186"/>
      <c r="AC280" s="186"/>
      <c r="AD280" s="186"/>
      <c r="AE280" s="186"/>
      <c r="AF280" s="186"/>
      <c r="AG280" s="186"/>
      <c r="AH280" s="186"/>
      <c r="AI280" s="186"/>
      <c r="AJ280" s="186"/>
      <c r="AK280" s="186"/>
      <c r="AL280" s="186"/>
      <c r="AM280" s="186"/>
      <c r="AN280" s="186"/>
      <c r="AO280" s="186"/>
      <c r="AP280" s="186"/>
      <c r="AQ280" s="186"/>
      <c r="AR280" s="186"/>
      <c r="AS280" s="186"/>
      <c r="AT280" s="186"/>
      <c r="AU280" s="186"/>
      <c r="AV280" s="186"/>
      <c r="AW280" s="186"/>
      <c r="AX280" s="186"/>
      <c r="AY280" s="186"/>
      <c r="AZ280" s="186"/>
      <c r="BA280" s="186"/>
      <c r="BB280" s="186"/>
      <c r="BC280" s="186"/>
      <c r="BD280" s="13"/>
    </row>
    <row r="281" spans="2:56" s="97" customFormat="1" ht="12" customHeight="1" x14ac:dyDescent="0.3">
      <c r="B281" s="11"/>
      <c r="C281" s="35"/>
      <c r="D281" s="36"/>
      <c r="E281" s="36"/>
      <c r="F281" s="36"/>
      <c r="G281" s="36"/>
      <c r="H281" s="186"/>
      <c r="I281" s="186"/>
      <c r="J281" s="186"/>
      <c r="K281" s="186"/>
      <c r="L281" s="186"/>
      <c r="M281" s="186"/>
      <c r="N281" s="186"/>
      <c r="O281" s="186"/>
      <c r="P281" s="186"/>
      <c r="Q281" s="186"/>
      <c r="R281" s="186"/>
      <c r="S281" s="186"/>
      <c r="T281" s="186"/>
      <c r="U281" s="186"/>
      <c r="V281" s="186"/>
      <c r="W281" s="186"/>
      <c r="X281" s="186"/>
      <c r="Y281" s="186"/>
      <c r="Z281" s="186"/>
      <c r="AA281" s="186"/>
      <c r="AB281" s="186"/>
      <c r="AC281" s="186"/>
      <c r="AD281" s="186"/>
      <c r="AE281" s="186"/>
      <c r="AF281" s="186"/>
      <c r="AG281" s="186"/>
      <c r="AH281" s="186"/>
      <c r="AI281" s="186"/>
      <c r="AJ281" s="186"/>
      <c r="AK281" s="186"/>
      <c r="AL281" s="186"/>
      <c r="AM281" s="186"/>
      <c r="AN281" s="186"/>
      <c r="AO281" s="186"/>
      <c r="AP281" s="186"/>
      <c r="AQ281" s="186"/>
      <c r="AR281" s="186"/>
      <c r="AS281" s="186"/>
      <c r="AT281" s="186"/>
      <c r="AU281" s="186"/>
      <c r="AV281" s="186"/>
      <c r="AW281" s="186"/>
      <c r="AX281" s="186"/>
      <c r="AY281" s="186"/>
      <c r="AZ281" s="186"/>
      <c r="BA281" s="186"/>
      <c r="BB281" s="186"/>
      <c r="BC281" s="186"/>
      <c r="BD281" s="13"/>
    </row>
    <row r="282" spans="2:56" ht="12" customHeight="1" x14ac:dyDescent="0.3">
      <c r="B282" s="11"/>
      <c r="C282" s="35"/>
      <c r="D282" s="36"/>
      <c r="E282" s="36"/>
      <c r="F282" s="36"/>
      <c r="G282" s="3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186"/>
      <c r="AE282" s="186"/>
      <c r="AF282" s="186"/>
      <c r="AG282" s="186"/>
      <c r="AH282" s="186"/>
      <c r="AI282" s="186"/>
      <c r="AJ282" s="186"/>
      <c r="AK282" s="186"/>
      <c r="AL282" s="186"/>
      <c r="AM282" s="186"/>
      <c r="AN282" s="186"/>
      <c r="AO282" s="186"/>
      <c r="AP282" s="186"/>
      <c r="AQ282" s="186"/>
      <c r="AR282" s="186"/>
      <c r="AS282" s="186"/>
      <c r="AT282" s="186"/>
      <c r="AU282" s="186"/>
      <c r="AV282" s="186"/>
      <c r="AW282" s="186"/>
      <c r="AX282" s="186"/>
      <c r="AY282" s="186"/>
      <c r="AZ282" s="186"/>
      <c r="BA282" s="186"/>
      <c r="BB282" s="186"/>
      <c r="BC282" s="186"/>
      <c r="BD282" s="13"/>
    </row>
    <row r="283" spans="2:56" s="138" customFormat="1" ht="12" customHeight="1" thickBot="1" x14ac:dyDescent="0.35">
      <c r="B283" s="11"/>
      <c r="C283" s="50"/>
      <c r="D283" s="51"/>
      <c r="E283" s="51"/>
      <c r="F283" s="51"/>
      <c r="G283" s="51"/>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c r="BD283" s="53"/>
    </row>
    <row r="284" spans="2:56" s="138" customFormat="1" ht="12" customHeight="1" x14ac:dyDescent="0.3">
      <c r="B284" s="11"/>
      <c r="C284" s="36"/>
      <c r="D284" s="36"/>
      <c r="E284" s="36"/>
      <c r="F284" s="36"/>
      <c r="G284" s="36"/>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c r="AG284" s="124"/>
      <c r="AH284" s="124"/>
      <c r="AI284" s="124"/>
      <c r="AJ284" s="124"/>
      <c r="AK284" s="124"/>
      <c r="AL284" s="124"/>
      <c r="AM284" s="124"/>
      <c r="AN284" s="124"/>
      <c r="AO284" s="124"/>
      <c r="AP284" s="124"/>
      <c r="AQ284" s="124"/>
      <c r="AR284" s="124"/>
      <c r="AS284" s="124"/>
      <c r="AT284" s="124"/>
      <c r="AU284" s="124"/>
      <c r="AV284" s="124"/>
      <c r="AW284" s="124"/>
      <c r="AX284" s="124"/>
      <c r="AY284" s="124"/>
      <c r="AZ284" s="124"/>
      <c r="BA284" s="124"/>
      <c r="BB284" s="124"/>
      <c r="BC284" s="124"/>
      <c r="BD284" s="12"/>
    </row>
    <row r="285" spans="2:56" s="138" customFormat="1" ht="12" customHeight="1" x14ac:dyDescent="0.3">
      <c r="B285" s="11"/>
      <c r="C285" s="36"/>
      <c r="D285" s="36"/>
      <c r="E285" s="36"/>
      <c r="F285" s="36"/>
      <c r="G285" s="36"/>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c r="AG285" s="124"/>
      <c r="AH285" s="124"/>
      <c r="AI285" s="124"/>
      <c r="AJ285" s="124"/>
      <c r="AK285" s="124"/>
      <c r="AL285" s="124"/>
      <c r="AM285" s="124"/>
      <c r="AN285" s="124"/>
      <c r="AO285" s="153" t="s">
        <v>161</v>
      </c>
      <c r="AP285" s="153"/>
      <c r="AQ285" s="153"/>
      <c r="AR285" s="153"/>
      <c r="AS285" s="153"/>
      <c r="AT285" s="153"/>
      <c r="AU285" s="153"/>
      <c r="AV285" s="153"/>
      <c r="AW285" s="153"/>
      <c r="AX285" s="153"/>
      <c r="AY285" s="153"/>
      <c r="AZ285" s="153"/>
      <c r="BA285" s="153"/>
      <c r="BB285" s="153"/>
      <c r="BC285" s="153"/>
      <c r="BD285" s="12"/>
    </row>
    <row r="286" spans="2:56" s="138" customFormat="1" ht="12" customHeight="1" x14ac:dyDescent="0.3">
      <c r="B286" s="11"/>
      <c r="C286" s="36"/>
      <c r="D286" s="36"/>
      <c r="E286" s="36"/>
      <c r="F286" s="36"/>
      <c r="G286" s="36"/>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c r="AI286" s="124"/>
      <c r="AJ286" s="124"/>
      <c r="AK286" s="124"/>
      <c r="AL286" s="124"/>
      <c r="AM286" s="124"/>
      <c r="AN286" s="124"/>
      <c r="AO286" s="124"/>
      <c r="AP286" s="124"/>
      <c r="AQ286" s="124"/>
      <c r="AR286" s="124"/>
      <c r="AS286" s="124"/>
      <c r="AT286" s="124"/>
      <c r="AU286" s="124"/>
      <c r="AV286" s="124"/>
      <c r="AW286" s="124"/>
      <c r="AX286" s="124"/>
      <c r="AY286" s="124"/>
      <c r="AZ286" s="124"/>
      <c r="BA286" s="124"/>
      <c r="BB286" s="124"/>
      <c r="BC286" s="124"/>
      <c r="BD286" s="12"/>
    </row>
    <row r="287" spans="2:56" s="138" customFormat="1" ht="12" customHeight="1" x14ac:dyDescent="0.3">
      <c r="B287" s="11"/>
      <c r="C287" s="36"/>
      <c r="D287" s="36"/>
      <c r="E287" s="36"/>
      <c r="F287" s="36"/>
      <c r="G287" s="36"/>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c r="AK287" s="124"/>
      <c r="AL287" s="124"/>
      <c r="AM287" s="124"/>
      <c r="AN287" s="124"/>
      <c r="AO287" s="124"/>
      <c r="AP287" s="124"/>
      <c r="AQ287" s="124"/>
      <c r="AR287" s="124"/>
      <c r="AS287" s="124"/>
      <c r="AT287" s="124"/>
      <c r="AU287" s="124"/>
      <c r="AV287" s="124"/>
      <c r="AW287" s="124"/>
      <c r="AX287" s="124"/>
      <c r="AY287" s="124"/>
      <c r="AZ287" s="124"/>
      <c r="BA287" s="124"/>
      <c r="BB287" s="124"/>
      <c r="BC287" s="124"/>
      <c r="BD287" s="12"/>
    </row>
    <row r="288" spans="2:56" s="138" customFormat="1" ht="12" customHeight="1" thickBot="1" x14ac:dyDescent="0.35">
      <c r="B288" s="11"/>
      <c r="C288" s="51"/>
      <c r="D288" s="51"/>
      <c r="E288" s="51"/>
      <c r="F288" s="51"/>
      <c r="G288" s="51"/>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c r="BD288" s="52"/>
    </row>
    <row r="289" spans="2:85" s="138" customFormat="1" ht="12" customHeight="1" x14ac:dyDescent="0.3">
      <c r="B289" s="65"/>
      <c r="C289" s="36"/>
      <c r="D289" s="36"/>
      <c r="E289" s="36"/>
      <c r="F289" s="36"/>
      <c r="G289" s="36"/>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38"/>
    </row>
    <row r="290" spans="2:85" s="138" customFormat="1" ht="12" customHeight="1" x14ac:dyDescent="0.3">
      <c r="B290" s="65"/>
      <c r="C290" s="36"/>
      <c r="D290" s="36"/>
      <c r="E290" s="36"/>
      <c r="F290" s="36"/>
      <c r="G290" s="36"/>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c r="AG290" s="124"/>
      <c r="AH290" s="124"/>
      <c r="AI290" s="124"/>
      <c r="AJ290" s="124"/>
      <c r="AK290" s="124"/>
      <c r="AL290" s="124"/>
      <c r="AM290" s="124"/>
      <c r="AN290" s="124"/>
      <c r="AO290" s="124"/>
      <c r="AP290" s="124"/>
      <c r="AQ290" s="124"/>
      <c r="AR290" s="124"/>
      <c r="AS290" s="124"/>
      <c r="AT290" s="124"/>
      <c r="AU290" s="124"/>
      <c r="AV290" s="124"/>
      <c r="AW290" s="124"/>
      <c r="AX290" s="124"/>
      <c r="AY290" s="124"/>
      <c r="AZ290" s="124"/>
      <c r="BA290" s="124"/>
      <c r="BB290" s="124"/>
      <c r="BC290" s="124"/>
      <c r="BD290" s="13"/>
      <c r="BE290" s="11"/>
    </row>
    <row r="291" spans="2:85" ht="12" customHeight="1" x14ac:dyDescent="0.3">
      <c r="B291" s="65"/>
      <c r="C291" s="36"/>
      <c r="D291" s="36"/>
      <c r="E291" s="36"/>
      <c r="F291" s="36"/>
      <c r="G291" s="36"/>
      <c r="H291" s="156" t="s">
        <v>132</v>
      </c>
      <c r="I291" s="156"/>
      <c r="J291" s="156"/>
      <c r="K291" s="156"/>
      <c r="L291" s="156"/>
      <c r="M291" s="156"/>
      <c r="N291" s="156"/>
      <c r="O291" s="156"/>
      <c r="P291" s="156"/>
      <c r="Q291" s="156"/>
      <c r="R291" s="156"/>
      <c r="S291" s="156"/>
      <c r="T291" s="156"/>
      <c r="U291" s="156"/>
      <c r="V291" s="156"/>
      <c r="W291" s="156"/>
      <c r="X291" s="156"/>
      <c r="Y291" s="156"/>
      <c r="Z291" s="156"/>
      <c r="AA291" s="156"/>
      <c r="AB291" s="156"/>
      <c r="AC291" s="156"/>
      <c r="AD291" s="156"/>
      <c r="AE291" s="156"/>
      <c r="AF291" s="156"/>
      <c r="AG291" s="156"/>
      <c r="AH291" s="156"/>
      <c r="AI291" s="156"/>
      <c r="AJ291" s="156"/>
      <c r="AK291" s="156"/>
      <c r="AL291" s="156"/>
      <c r="AM291" s="156"/>
      <c r="AN291" s="156"/>
      <c r="AO291" s="156"/>
      <c r="AP291" s="156"/>
      <c r="AQ291" s="156"/>
      <c r="AR291" s="156"/>
      <c r="AS291" s="156"/>
      <c r="AT291" s="156"/>
      <c r="AU291" s="156"/>
      <c r="AV291" s="156"/>
      <c r="AW291" s="156"/>
      <c r="AX291" s="156"/>
      <c r="AY291" s="156"/>
      <c r="AZ291" s="156"/>
      <c r="BA291" s="156"/>
      <c r="BB291" s="156"/>
      <c r="BC291" s="156"/>
      <c r="BD291" s="13"/>
    </row>
    <row r="292" spans="2:85" ht="4.95" customHeight="1" x14ac:dyDescent="0.3">
      <c r="B292" s="11"/>
      <c r="C292" s="35"/>
      <c r="D292" s="36"/>
      <c r="E292" s="36"/>
      <c r="F292" s="36"/>
      <c r="G292" s="36"/>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0"/>
      <c r="AR292" s="60"/>
      <c r="AS292" s="60"/>
      <c r="AT292" s="60"/>
      <c r="AU292" s="60"/>
      <c r="AV292" s="60"/>
      <c r="AW292" s="60"/>
      <c r="AX292" s="60"/>
      <c r="AY292" s="60"/>
      <c r="AZ292" s="60"/>
      <c r="BA292" s="60"/>
      <c r="BB292" s="60"/>
      <c r="BC292" s="60"/>
      <c r="BD292" s="13"/>
    </row>
    <row r="293" spans="2:85" ht="12" customHeight="1" thickBot="1" x14ac:dyDescent="0.35">
      <c r="B293" s="11"/>
      <c r="C293" s="35"/>
      <c r="D293" s="36"/>
      <c r="E293" s="36"/>
      <c r="F293" s="36"/>
      <c r="G293" s="36"/>
      <c r="H293" s="163" t="s">
        <v>55</v>
      </c>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c r="AE293" s="163"/>
      <c r="AF293" s="163"/>
      <c r="AG293" s="163"/>
      <c r="AH293" s="163"/>
      <c r="AI293" s="163"/>
      <c r="AJ293" s="163"/>
      <c r="AK293" s="163"/>
      <c r="AL293" s="163"/>
      <c r="AM293" s="163"/>
      <c r="AN293" s="163"/>
      <c r="AO293" s="163"/>
      <c r="AP293" s="163"/>
      <c r="AQ293" s="163"/>
      <c r="AR293" s="60"/>
      <c r="AS293" s="168" t="s">
        <v>29</v>
      </c>
      <c r="AT293" s="168"/>
      <c r="AU293" s="168"/>
      <c r="AV293" s="168"/>
      <c r="AW293" s="168"/>
      <c r="AX293" s="168"/>
      <c r="AY293" s="168"/>
      <c r="AZ293" s="168"/>
      <c r="BA293" s="168"/>
      <c r="BB293" s="60"/>
      <c r="BC293" s="60"/>
      <c r="BD293" s="13"/>
    </row>
    <row r="294" spans="2:85" ht="4.95" customHeight="1" x14ac:dyDescent="0.3">
      <c r="B294" s="11"/>
      <c r="C294" s="35"/>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12"/>
      <c r="AP294" s="60"/>
      <c r="AQ294" s="60"/>
      <c r="AR294" s="60"/>
      <c r="AS294" s="12"/>
      <c r="AT294" s="12"/>
      <c r="AU294" s="12"/>
      <c r="AV294" s="12"/>
      <c r="AW294" s="12"/>
      <c r="AX294" s="12"/>
      <c r="AY294" s="12"/>
      <c r="AZ294" s="12"/>
      <c r="BA294" s="12"/>
      <c r="BB294" s="60"/>
      <c r="BC294" s="60"/>
      <c r="BD294" s="13"/>
    </row>
    <row r="295" spans="2:85" ht="22.05" customHeight="1" x14ac:dyDescent="0.3">
      <c r="B295" s="11"/>
      <c r="C295" s="35"/>
      <c r="D295" s="36"/>
      <c r="E295" s="36"/>
      <c r="F295" s="36"/>
      <c r="G295" s="36"/>
      <c r="H295" s="167" t="str">
        <f>IF(COUNTA(I4)=1,VLOOKUP(Podesavanja!B5,Podesavanja!B3:M4,12,FALSE)," ")</f>
        <v xml:space="preserve"> </v>
      </c>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c r="AG295" s="167"/>
      <c r="AH295" s="167"/>
      <c r="AI295" s="167"/>
      <c r="AJ295" s="167"/>
      <c r="AK295" s="167"/>
      <c r="AL295" s="167"/>
      <c r="AM295" s="167"/>
      <c r="AN295" s="167"/>
      <c r="AO295" s="167"/>
      <c r="AP295" s="167"/>
      <c r="AQ295" s="167"/>
      <c r="AR295" s="68"/>
      <c r="AS295" s="166"/>
      <c r="AT295" s="166"/>
      <c r="AU295" s="166"/>
      <c r="AV295" s="166"/>
      <c r="AW295" s="166"/>
      <c r="AX295" s="166"/>
      <c r="AY295" s="166"/>
      <c r="AZ295" s="166"/>
      <c r="BA295" s="166"/>
      <c r="BB295" s="60"/>
      <c r="BC295" s="60"/>
      <c r="BD295" s="13"/>
      <c r="BF295" s="120"/>
      <c r="BG295" s="120"/>
      <c r="BH295" s="120"/>
      <c r="BI295" s="120"/>
      <c r="BJ295" s="120"/>
      <c r="BK295" s="120"/>
      <c r="BL295" s="120"/>
      <c r="BM295" s="120"/>
      <c r="BN295" s="120"/>
      <c r="BO295" s="120"/>
      <c r="BP295" s="120"/>
      <c r="BQ295" s="120"/>
      <c r="BR295" s="120"/>
      <c r="BS295" s="120"/>
      <c r="BT295" s="120"/>
      <c r="BU295" s="120"/>
      <c r="BV295" s="120"/>
      <c r="BW295" s="120"/>
      <c r="BX295" s="120"/>
      <c r="BY295" s="120"/>
      <c r="BZ295" s="120"/>
      <c r="CA295" s="120"/>
      <c r="CB295" s="120"/>
      <c r="CC295" s="120"/>
      <c r="CD295" s="120"/>
      <c r="CE295" s="120"/>
      <c r="CF295" s="120"/>
      <c r="CG295" s="120"/>
    </row>
    <row r="296" spans="2:85" ht="4.95" customHeight="1" x14ac:dyDescent="0.3">
      <c r="B296" s="11"/>
      <c r="C296" s="35"/>
      <c r="D296" s="36"/>
      <c r="E296" s="36"/>
      <c r="F296" s="36"/>
      <c r="G296" s="36"/>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1"/>
      <c r="AG296" s="72"/>
      <c r="AH296" s="72"/>
      <c r="AI296" s="72"/>
      <c r="AJ296" s="72"/>
      <c r="AK296" s="72"/>
      <c r="AL296" s="72"/>
      <c r="AM296" s="72"/>
      <c r="AN296" s="72"/>
      <c r="AO296" s="72"/>
      <c r="AP296" s="68"/>
      <c r="AQ296" s="68"/>
      <c r="AR296" s="68"/>
      <c r="AS296" s="69"/>
      <c r="AT296" s="69"/>
      <c r="AU296" s="69"/>
      <c r="AV296" s="69"/>
      <c r="AW296" s="69"/>
      <c r="AX296" s="69"/>
      <c r="AY296" s="69"/>
      <c r="AZ296" s="69"/>
      <c r="BA296" s="69"/>
      <c r="BB296" s="60"/>
      <c r="BC296" s="60"/>
      <c r="BD296" s="13"/>
    </row>
    <row r="297" spans="2:85" ht="22.05" customHeight="1" x14ac:dyDescent="0.3">
      <c r="B297" s="11"/>
      <c r="C297" s="35"/>
      <c r="D297" s="36"/>
      <c r="E297" s="36"/>
      <c r="F297" s="36"/>
      <c r="G297" s="36"/>
      <c r="H297" s="167" t="str">
        <f>IF(COUNTA(I4)=1,VLOOKUP(Podesavanja!B5,Podesavanja!B3:L4,11,FALSE)," ")</f>
        <v xml:space="preserve"> </v>
      </c>
      <c r="I297" s="167"/>
      <c r="J297" s="167"/>
      <c r="K297" s="167"/>
      <c r="L297" s="167"/>
      <c r="M297" s="167"/>
      <c r="N297" s="167"/>
      <c r="O297" s="167"/>
      <c r="P297" s="167"/>
      <c r="Q297" s="167"/>
      <c r="R297" s="167"/>
      <c r="S297" s="167"/>
      <c r="T297" s="167"/>
      <c r="U297" s="167"/>
      <c r="V297" s="167"/>
      <c r="W297" s="167"/>
      <c r="X297" s="167"/>
      <c r="Y297" s="167"/>
      <c r="Z297" s="167"/>
      <c r="AA297" s="167"/>
      <c r="AB297" s="167"/>
      <c r="AC297" s="167"/>
      <c r="AD297" s="167"/>
      <c r="AE297" s="167"/>
      <c r="AF297" s="167"/>
      <c r="AG297" s="167"/>
      <c r="AH297" s="167"/>
      <c r="AI297" s="167"/>
      <c r="AJ297" s="167"/>
      <c r="AK297" s="167"/>
      <c r="AL297" s="167"/>
      <c r="AM297" s="167"/>
      <c r="AN297" s="167"/>
      <c r="AO297" s="167"/>
      <c r="AP297" s="167"/>
      <c r="AQ297" s="167"/>
      <c r="AR297" s="68"/>
      <c r="AS297" s="166"/>
      <c r="AT297" s="166"/>
      <c r="AU297" s="166"/>
      <c r="AV297" s="166"/>
      <c r="AW297" s="166"/>
      <c r="AX297" s="166"/>
      <c r="AY297" s="166"/>
      <c r="AZ297" s="166"/>
      <c r="BA297" s="166"/>
      <c r="BB297" s="60"/>
      <c r="BC297" s="60"/>
      <c r="BD297" s="13"/>
    </row>
    <row r="298" spans="2:85" ht="4.95" customHeight="1" x14ac:dyDescent="0.3">
      <c r="B298" s="11"/>
      <c r="C298" s="35"/>
      <c r="D298" s="36"/>
      <c r="E298" s="36"/>
      <c r="F298" s="36"/>
      <c r="G298" s="36"/>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1"/>
      <c r="AG298" s="72"/>
      <c r="AH298" s="72"/>
      <c r="AI298" s="72"/>
      <c r="AJ298" s="72"/>
      <c r="AK298" s="72"/>
      <c r="AL298" s="72"/>
      <c r="AM298" s="72"/>
      <c r="AN298" s="72"/>
      <c r="AO298" s="72"/>
      <c r="AP298" s="60"/>
      <c r="AQ298" s="60"/>
      <c r="AR298" s="60"/>
      <c r="AS298" s="66"/>
      <c r="AT298" s="66"/>
      <c r="AU298" s="66"/>
      <c r="AV298" s="66"/>
      <c r="AW298" s="66"/>
      <c r="AX298" s="66"/>
      <c r="AY298" s="66"/>
      <c r="AZ298" s="66"/>
      <c r="BA298" s="66"/>
      <c r="BB298" s="60"/>
      <c r="BC298" s="60"/>
      <c r="BD298" s="13"/>
    </row>
    <row r="299" spans="2:85" ht="22.05" customHeight="1" x14ac:dyDescent="0.3">
      <c r="B299" s="11"/>
      <c r="C299" s="35"/>
      <c r="D299" s="36"/>
      <c r="E299" s="36"/>
      <c r="F299" s="36"/>
      <c r="G299" s="36"/>
      <c r="H299" s="167" t="str">
        <f>IF(COUNTA(I4)=1,VLOOKUP(Podesavanja!B5,Podesavanja!B3:L4,10,FALSE)," ")</f>
        <v xml:space="preserve"> </v>
      </c>
      <c r="I299" s="167"/>
      <c r="J299" s="167"/>
      <c r="K299" s="167"/>
      <c r="L299" s="167"/>
      <c r="M299" s="16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67"/>
      <c r="AS299" s="166"/>
      <c r="AT299" s="166"/>
      <c r="AU299" s="166"/>
      <c r="AV299" s="166"/>
      <c r="AW299" s="166"/>
      <c r="AX299" s="166"/>
      <c r="AY299" s="166"/>
      <c r="AZ299" s="166"/>
      <c r="BA299" s="166"/>
      <c r="BB299" s="60"/>
      <c r="BC299" s="60"/>
      <c r="BD299" s="13"/>
    </row>
    <row r="300" spans="2:85" ht="4.95" customHeight="1" x14ac:dyDescent="0.3">
      <c r="B300" s="11"/>
      <c r="C300" s="35"/>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12"/>
      <c r="AP300" s="60"/>
      <c r="AQ300" s="60"/>
      <c r="AR300" s="60"/>
      <c r="AS300" s="66"/>
      <c r="AT300" s="66"/>
      <c r="AU300" s="66"/>
      <c r="AV300" s="66"/>
      <c r="AW300" s="66"/>
      <c r="AX300" s="66"/>
      <c r="AY300" s="66"/>
      <c r="AZ300" s="66"/>
      <c r="BA300" s="66"/>
      <c r="BB300" s="60"/>
      <c r="BC300" s="60"/>
      <c r="BD300" s="13"/>
    </row>
    <row r="301" spans="2:85" s="138" customFormat="1" ht="30" customHeight="1" x14ac:dyDescent="0.3">
      <c r="B301" s="11"/>
      <c r="C301" s="35"/>
      <c r="D301" s="36"/>
      <c r="E301" s="36"/>
      <c r="F301" s="36"/>
      <c r="G301" s="36"/>
      <c r="H301" s="165" t="s">
        <v>201</v>
      </c>
      <c r="I301" s="165"/>
      <c r="J301" s="165"/>
      <c r="K301" s="165"/>
      <c r="L301" s="165"/>
      <c r="M301" s="165"/>
      <c r="N301" s="165"/>
      <c r="O301" s="165"/>
      <c r="P301" s="165"/>
      <c r="Q301" s="165"/>
      <c r="R301" s="165"/>
      <c r="S301" s="165"/>
      <c r="T301" s="165"/>
      <c r="U301" s="165"/>
      <c r="V301" s="165"/>
      <c r="W301" s="165"/>
      <c r="X301" s="165"/>
      <c r="Y301" s="165"/>
      <c r="Z301" s="165"/>
      <c r="AA301" s="165"/>
      <c r="AB301" s="165"/>
      <c r="AC301" s="165"/>
      <c r="AD301" s="165"/>
      <c r="AE301" s="165"/>
      <c r="AF301" s="165"/>
      <c r="AG301" s="165"/>
      <c r="AH301" s="165"/>
      <c r="AI301" s="165"/>
      <c r="AJ301" s="165"/>
      <c r="AK301" s="165"/>
      <c r="AL301" s="165"/>
      <c r="AM301" s="165"/>
      <c r="AN301" s="165"/>
      <c r="AO301" s="165"/>
      <c r="AP301" s="165"/>
      <c r="AQ301" s="165"/>
      <c r="AR301" s="60"/>
      <c r="AS301" s="166"/>
      <c r="AT301" s="166"/>
      <c r="AU301" s="166"/>
      <c r="AV301" s="166"/>
      <c r="AW301" s="166"/>
      <c r="AX301" s="166"/>
      <c r="AY301" s="166"/>
      <c r="AZ301" s="166"/>
      <c r="BA301" s="166"/>
      <c r="BB301" s="60"/>
      <c r="BC301" s="60"/>
      <c r="BD301" s="13"/>
    </row>
    <row r="302" spans="2:85" s="138" customFormat="1" ht="12" customHeight="1" x14ac:dyDescent="0.3">
      <c r="B302" s="11"/>
      <c r="C302" s="35"/>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12"/>
      <c r="AP302" s="60"/>
      <c r="AQ302" s="60"/>
      <c r="AR302" s="60"/>
      <c r="AS302" s="66"/>
      <c r="AT302" s="66"/>
      <c r="AU302" s="66"/>
      <c r="AV302" s="66"/>
      <c r="AW302" s="66"/>
      <c r="AX302" s="66"/>
      <c r="AY302" s="66"/>
      <c r="AZ302" s="66"/>
      <c r="BA302" s="66"/>
      <c r="BB302" s="60"/>
      <c r="BC302" s="60"/>
      <c r="BD302" s="13"/>
    </row>
    <row r="303" spans="2:85" s="138" customFormat="1" ht="30" customHeight="1" x14ac:dyDescent="0.3">
      <c r="B303" s="11"/>
      <c r="C303" s="35"/>
      <c r="D303" s="36"/>
      <c r="E303" s="36"/>
      <c r="F303" s="36"/>
      <c r="G303" s="36"/>
      <c r="H303" s="36"/>
      <c r="I303" s="165" t="s">
        <v>202</v>
      </c>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E303" s="165"/>
      <c r="AF303" s="165"/>
      <c r="AG303" s="165"/>
      <c r="AH303" s="165"/>
      <c r="AI303" s="165"/>
      <c r="AJ303" s="165"/>
      <c r="AK303" s="165"/>
      <c r="AL303" s="165"/>
      <c r="AM303" s="165"/>
      <c r="AN303" s="165"/>
      <c r="AO303" s="165"/>
      <c r="AP303" s="165"/>
      <c r="AQ303" s="165"/>
      <c r="AR303" s="165"/>
      <c r="AS303" s="166"/>
      <c r="AT303" s="166"/>
      <c r="AU303" s="166"/>
      <c r="AV303" s="166"/>
      <c r="AW303" s="166"/>
      <c r="AX303" s="166"/>
      <c r="AY303" s="166"/>
      <c r="AZ303" s="166"/>
      <c r="BA303" s="166"/>
      <c r="BB303" s="60"/>
      <c r="BC303" s="60"/>
      <c r="BD303" s="13"/>
    </row>
    <row r="304" spans="2:85" s="138" customFormat="1" ht="12" customHeight="1" x14ac:dyDescent="0.3">
      <c r="B304" s="11"/>
      <c r="C304" s="35"/>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12"/>
      <c r="AP304" s="60"/>
      <c r="AQ304" s="60"/>
      <c r="AR304" s="60"/>
      <c r="AS304" s="66"/>
      <c r="AT304" s="66"/>
      <c r="AU304" s="66"/>
      <c r="AV304" s="66"/>
      <c r="AW304" s="66"/>
      <c r="AX304" s="66"/>
      <c r="AY304" s="66"/>
      <c r="AZ304" s="66"/>
      <c r="BA304" s="66"/>
      <c r="BB304" s="60"/>
      <c r="BC304" s="60"/>
      <c r="BD304" s="13"/>
    </row>
    <row r="305" spans="2:85" s="138" customFormat="1" ht="30" customHeight="1" x14ac:dyDescent="0.3">
      <c r="B305" s="11"/>
      <c r="C305" s="35"/>
      <c r="D305" s="36"/>
      <c r="E305" s="36"/>
      <c r="F305" s="36"/>
      <c r="G305" s="36"/>
      <c r="H305" s="36"/>
      <c r="I305" s="165" t="s">
        <v>203</v>
      </c>
      <c r="J305" s="165"/>
      <c r="K305" s="165"/>
      <c r="L305" s="165"/>
      <c r="M305" s="165"/>
      <c r="N305" s="165"/>
      <c r="O305" s="165"/>
      <c r="P305" s="165"/>
      <c r="Q305" s="165"/>
      <c r="R305" s="165"/>
      <c r="S305" s="165"/>
      <c r="T305" s="165"/>
      <c r="U305" s="165"/>
      <c r="V305" s="165"/>
      <c r="W305" s="165"/>
      <c r="X305" s="165"/>
      <c r="Y305" s="165"/>
      <c r="Z305" s="165"/>
      <c r="AA305" s="165"/>
      <c r="AB305" s="165"/>
      <c r="AC305" s="165"/>
      <c r="AD305" s="165"/>
      <c r="AE305" s="165"/>
      <c r="AF305" s="165"/>
      <c r="AG305" s="165"/>
      <c r="AH305" s="165"/>
      <c r="AI305" s="165"/>
      <c r="AJ305" s="165"/>
      <c r="AK305" s="165"/>
      <c r="AL305" s="165"/>
      <c r="AM305" s="165"/>
      <c r="AN305" s="165"/>
      <c r="AO305" s="165"/>
      <c r="AP305" s="165"/>
      <c r="AQ305" s="165"/>
      <c r="AR305" s="165"/>
      <c r="AS305" s="166"/>
      <c r="AT305" s="166"/>
      <c r="AU305" s="166"/>
      <c r="AV305" s="166"/>
      <c r="AW305" s="166"/>
      <c r="AX305" s="166"/>
      <c r="AY305" s="166"/>
      <c r="AZ305" s="166"/>
      <c r="BA305" s="166"/>
      <c r="BB305" s="60"/>
      <c r="BC305" s="60"/>
      <c r="BD305" s="13"/>
    </row>
    <row r="306" spans="2:85" s="138" customFormat="1" ht="4.95" customHeight="1" x14ac:dyDescent="0.3">
      <c r="B306" s="11"/>
      <c r="C306" s="35"/>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12"/>
      <c r="AP306" s="60"/>
      <c r="AQ306" s="60"/>
      <c r="AR306" s="60"/>
      <c r="AS306" s="66"/>
      <c r="AT306" s="66"/>
      <c r="AU306" s="66"/>
      <c r="AV306" s="66"/>
      <c r="AW306" s="66"/>
      <c r="AX306" s="66"/>
      <c r="AY306" s="66"/>
      <c r="AZ306" s="66"/>
      <c r="BA306" s="66"/>
      <c r="BB306" s="60"/>
      <c r="BC306" s="60"/>
      <c r="BD306" s="13"/>
    </row>
    <row r="307" spans="2:85" ht="12" customHeight="1" x14ac:dyDescent="0.3">
      <c r="B307" s="11"/>
      <c r="C307" s="35"/>
      <c r="D307" s="36"/>
      <c r="E307" s="36"/>
      <c r="F307" s="36"/>
      <c r="G307" s="36"/>
      <c r="H307" s="152" t="str">
        <f>IF(AS295&gt;0,CONCATENATE("*** Napomena: Trend analiza pokazuje da u odnosu na početno stanje DIREKTNIH članova domaćinstva koje iznosi"," ",AS233," ","članova domaćinstva, nakon isteka 15 godina valorizacije investicije UKUPAN broj DIREKTNIH članova domaćinstva će biti"," ",AS295,","," ","ili"," ",ROUND(((AS295/AS233)-1)*100,2),"%."," ","Provjerite ispravnost podatka.")," ")</f>
        <v xml:space="preserve"> </v>
      </c>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c r="AH307" s="152"/>
      <c r="AI307" s="152"/>
      <c r="AJ307" s="152"/>
      <c r="AK307" s="152"/>
      <c r="AL307" s="152"/>
      <c r="AM307" s="152"/>
      <c r="AN307" s="152"/>
      <c r="AO307" s="152"/>
      <c r="AP307" s="152"/>
      <c r="AQ307" s="152"/>
      <c r="AR307" s="152"/>
      <c r="AS307" s="152"/>
      <c r="AT307" s="152"/>
      <c r="AU307" s="152"/>
      <c r="AV307" s="152"/>
      <c r="AW307" s="152"/>
      <c r="AX307" s="152"/>
      <c r="AY307" s="152"/>
      <c r="AZ307" s="152"/>
      <c r="BA307" s="152"/>
      <c r="BB307" s="60"/>
      <c r="BC307" s="60"/>
      <c r="BD307" s="13"/>
      <c r="BO307" s="14"/>
      <c r="BP307" s="14"/>
      <c r="BQ307" s="14"/>
      <c r="BR307" s="14"/>
      <c r="BS307" s="14"/>
      <c r="BT307" s="14"/>
      <c r="BU307" s="14"/>
      <c r="BV307" s="14"/>
    </row>
    <row r="308" spans="2:85" s="93" customFormat="1" ht="12" customHeight="1" x14ac:dyDescent="0.3">
      <c r="B308" s="11"/>
      <c r="C308" s="35"/>
      <c r="D308" s="36"/>
      <c r="E308" s="36"/>
      <c r="F308" s="36"/>
      <c r="G308" s="36"/>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152"/>
      <c r="AE308" s="152"/>
      <c r="AF308" s="152"/>
      <c r="AG308" s="152"/>
      <c r="AH308" s="152"/>
      <c r="AI308" s="152"/>
      <c r="AJ308" s="152"/>
      <c r="AK308" s="152"/>
      <c r="AL308" s="152"/>
      <c r="AM308" s="152"/>
      <c r="AN308" s="152"/>
      <c r="AO308" s="152"/>
      <c r="AP308" s="152"/>
      <c r="AQ308" s="152"/>
      <c r="AR308" s="152"/>
      <c r="AS308" s="152"/>
      <c r="AT308" s="152"/>
      <c r="AU308" s="152"/>
      <c r="AV308" s="152"/>
      <c r="AW308" s="152"/>
      <c r="AX308" s="152"/>
      <c r="AY308" s="152"/>
      <c r="AZ308" s="152"/>
      <c r="BA308" s="152"/>
      <c r="BB308" s="60"/>
      <c r="BC308" s="60"/>
      <c r="BD308" s="13"/>
      <c r="BO308" s="14"/>
      <c r="BP308" s="14"/>
      <c r="BQ308" s="14"/>
      <c r="BR308" s="14"/>
      <c r="BS308" s="14"/>
      <c r="BT308" s="14"/>
      <c r="BU308" s="14"/>
      <c r="BV308" s="14"/>
    </row>
    <row r="309" spans="2:85" ht="12" customHeight="1" x14ac:dyDescent="0.3">
      <c r="B309" s="11"/>
      <c r="C309" s="35"/>
      <c r="D309" s="36"/>
      <c r="E309" s="36"/>
      <c r="F309" s="36"/>
      <c r="G309" s="36"/>
      <c r="H309" s="152"/>
      <c r="I309" s="152"/>
      <c r="J309" s="152"/>
      <c r="K309" s="152"/>
      <c r="L309" s="152"/>
      <c r="M309" s="152"/>
      <c r="N309" s="152"/>
      <c r="O309" s="152"/>
      <c r="P309" s="152"/>
      <c r="Q309" s="152"/>
      <c r="R309" s="152"/>
      <c r="S309" s="152"/>
      <c r="T309" s="152"/>
      <c r="U309" s="152"/>
      <c r="V309" s="152"/>
      <c r="W309" s="152"/>
      <c r="X309" s="152"/>
      <c r="Y309" s="152"/>
      <c r="Z309" s="152"/>
      <c r="AA309" s="152"/>
      <c r="AB309" s="152"/>
      <c r="AC309" s="152"/>
      <c r="AD309" s="152"/>
      <c r="AE309" s="152"/>
      <c r="AF309" s="152"/>
      <c r="AG309" s="152"/>
      <c r="AH309" s="152"/>
      <c r="AI309" s="152"/>
      <c r="AJ309" s="152"/>
      <c r="AK309" s="152"/>
      <c r="AL309" s="152"/>
      <c r="AM309" s="152"/>
      <c r="AN309" s="152"/>
      <c r="AO309" s="152"/>
      <c r="AP309" s="152"/>
      <c r="AQ309" s="152"/>
      <c r="AR309" s="152"/>
      <c r="AS309" s="152"/>
      <c r="AT309" s="152"/>
      <c r="AU309" s="152"/>
      <c r="AV309" s="152"/>
      <c r="AW309" s="152"/>
      <c r="AX309" s="152"/>
      <c r="AY309" s="152"/>
      <c r="AZ309" s="152"/>
      <c r="BA309" s="152"/>
      <c r="BB309" s="60"/>
      <c r="BC309" s="60"/>
      <c r="BD309" s="13"/>
    </row>
    <row r="310" spans="2:85" ht="4.95" customHeight="1" x14ac:dyDescent="0.3">
      <c r="B310" s="11"/>
      <c r="C310" s="35"/>
      <c r="D310" s="36"/>
      <c r="E310" s="36"/>
      <c r="F310" s="36"/>
      <c r="G310" s="36"/>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c r="AP310" s="60"/>
      <c r="AQ310" s="60"/>
      <c r="AR310" s="60"/>
      <c r="AS310" s="60"/>
      <c r="AT310" s="60"/>
      <c r="AU310" s="60"/>
      <c r="AV310" s="60"/>
      <c r="AW310" s="60"/>
      <c r="AX310" s="60"/>
      <c r="AY310" s="60"/>
      <c r="AZ310" s="60"/>
      <c r="BA310" s="60"/>
      <c r="BB310" s="60"/>
      <c r="BC310" s="60"/>
      <c r="BD310" s="13"/>
    </row>
    <row r="311" spans="2:85" ht="12" customHeight="1" x14ac:dyDescent="0.3">
      <c r="B311" s="11"/>
      <c r="C311" s="35"/>
      <c r="D311" s="36"/>
      <c r="E311" s="36"/>
      <c r="F311" s="36"/>
      <c r="G311" s="36"/>
      <c r="H311" s="152" t="str">
        <f>IF(AS297&gt;0,CONCATENATE("*** Napomena: Trend analiza pokazuje da u odnosu na početno stanje DIREKTNIH članova domaćinstva osoba mlađih od 40.godina koje iznosi"," ",AS239," ","članova domaćinstva, nakon isteka 15 godina valorizacije investicije UKUPAN broj DIREKTNIH članova domaćinstva mlađih od 40.godina će biti"," ",AS297,","," ","ili"," ",ROUND(((AS297/AS239)-1)*100,2),"%."," ","Provjerite ispravnost podatka.")," ")</f>
        <v xml:space="preserve"> </v>
      </c>
      <c r="I311" s="152"/>
      <c r="J311" s="152"/>
      <c r="K311" s="152"/>
      <c r="L311" s="152"/>
      <c r="M311" s="152"/>
      <c r="N311" s="152"/>
      <c r="O311" s="152"/>
      <c r="P311" s="152"/>
      <c r="Q311" s="152"/>
      <c r="R311" s="152"/>
      <c r="S311" s="152"/>
      <c r="T311" s="152"/>
      <c r="U311" s="152"/>
      <c r="V311" s="152"/>
      <c r="W311" s="152"/>
      <c r="X311" s="152"/>
      <c r="Y311" s="152"/>
      <c r="Z311" s="152"/>
      <c r="AA311" s="152"/>
      <c r="AB311" s="152"/>
      <c r="AC311" s="152"/>
      <c r="AD311" s="152"/>
      <c r="AE311" s="152"/>
      <c r="AF311" s="152"/>
      <c r="AG311" s="152"/>
      <c r="AH311" s="152"/>
      <c r="AI311" s="152"/>
      <c r="AJ311" s="152"/>
      <c r="AK311" s="152"/>
      <c r="AL311" s="152"/>
      <c r="AM311" s="152"/>
      <c r="AN311" s="152"/>
      <c r="AO311" s="152"/>
      <c r="AP311" s="152"/>
      <c r="AQ311" s="152"/>
      <c r="AR311" s="152"/>
      <c r="AS311" s="152"/>
      <c r="AT311" s="152"/>
      <c r="AU311" s="152"/>
      <c r="AV311" s="152"/>
      <c r="AW311" s="152"/>
      <c r="AX311" s="152"/>
      <c r="AY311" s="152"/>
      <c r="AZ311" s="152"/>
      <c r="BA311" s="152"/>
      <c r="BB311" s="60"/>
      <c r="BC311" s="60"/>
      <c r="BD311" s="13"/>
      <c r="BF311" s="120"/>
      <c r="BG311" s="120"/>
      <c r="BH311" s="120"/>
      <c r="BI311" s="120"/>
      <c r="BJ311" s="120"/>
      <c r="BK311" s="120"/>
      <c r="BL311" s="120"/>
      <c r="BM311" s="120"/>
      <c r="BN311" s="120"/>
      <c r="BO311" s="120"/>
      <c r="BP311" s="120"/>
      <c r="BQ311" s="120"/>
      <c r="BR311" s="120"/>
      <c r="BS311" s="120"/>
      <c r="BT311" s="120"/>
      <c r="BU311" s="120"/>
      <c r="BV311" s="120"/>
      <c r="BW311" s="120"/>
      <c r="BX311" s="120"/>
      <c r="BY311" s="120"/>
      <c r="BZ311" s="120"/>
      <c r="CA311" s="120"/>
      <c r="CB311" s="120"/>
      <c r="CC311" s="120"/>
      <c r="CD311" s="120"/>
      <c r="CE311" s="120"/>
      <c r="CF311" s="120"/>
      <c r="CG311" s="120"/>
    </row>
    <row r="312" spans="2:85" ht="12" customHeight="1" x14ac:dyDescent="0.3">
      <c r="B312" s="11"/>
      <c r="C312" s="35"/>
      <c r="D312" s="36"/>
      <c r="E312" s="36"/>
      <c r="F312" s="36"/>
      <c r="G312" s="36"/>
      <c r="H312" s="152"/>
      <c r="I312" s="152"/>
      <c r="J312" s="152"/>
      <c r="K312" s="152"/>
      <c r="L312" s="152"/>
      <c r="M312" s="152"/>
      <c r="N312" s="152"/>
      <c r="O312" s="152"/>
      <c r="P312" s="152"/>
      <c r="Q312" s="152"/>
      <c r="R312" s="152"/>
      <c r="S312" s="152"/>
      <c r="T312" s="152"/>
      <c r="U312" s="152"/>
      <c r="V312" s="152"/>
      <c r="W312" s="152"/>
      <c r="X312" s="152"/>
      <c r="Y312" s="152"/>
      <c r="Z312" s="152"/>
      <c r="AA312" s="152"/>
      <c r="AB312" s="152"/>
      <c r="AC312" s="152"/>
      <c r="AD312" s="152"/>
      <c r="AE312" s="152"/>
      <c r="AF312" s="152"/>
      <c r="AG312" s="152"/>
      <c r="AH312" s="152"/>
      <c r="AI312" s="152"/>
      <c r="AJ312" s="152"/>
      <c r="AK312" s="152"/>
      <c r="AL312" s="152"/>
      <c r="AM312" s="152"/>
      <c r="AN312" s="152"/>
      <c r="AO312" s="152"/>
      <c r="AP312" s="152"/>
      <c r="AQ312" s="152"/>
      <c r="AR312" s="152"/>
      <c r="AS312" s="152"/>
      <c r="AT312" s="152"/>
      <c r="AU312" s="152"/>
      <c r="AV312" s="152"/>
      <c r="AW312" s="152"/>
      <c r="AX312" s="152"/>
      <c r="AY312" s="152"/>
      <c r="AZ312" s="152"/>
      <c r="BA312" s="152"/>
      <c r="BB312" s="60"/>
      <c r="BC312" s="60"/>
      <c r="BD312" s="13"/>
    </row>
    <row r="313" spans="2:85" ht="12" customHeight="1" x14ac:dyDescent="0.3">
      <c r="B313" s="11"/>
      <c r="C313" s="35"/>
      <c r="D313" s="36"/>
      <c r="E313" s="36"/>
      <c r="F313" s="36"/>
      <c r="G313" s="36"/>
      <c r="H313" s="152"/>
      <c r="I313" s="152"/>
      <c r="J313" s="152"/>
      <c r="K313" s="152"/>
      <c r="L313" s="152"/>
      <c r="M313" s="152"/>
      <c r="N313" s="152"/>
      <c r="O313" s="152"/>
      <c r="P313" s="152"/>
      <c r="Q313" s="152"/>
      <c r="R313" s="152"/>
      <c r="S313" s="152"/>
      <c r="T313" s="152"/>
      <c r="U313" s="152"/>
      <c r="V313" s="152"/>
      <c r="W313" s="152"/>
      <c r="X313" s="152"/>
      <c r="Y313" s="152"/>
      <c r="Z313" s="152"/>
      <c r="AA313" s="152"/>
      <c r="AB313" s="152"/>
      <c r="AC313" s="152"/>
      <c r="AD313" s="152"/>
      <c r="AE313" s="152"/>
      <c r="AF313" s="152"/>
      <c r="AG313" s="152"/>
      <c r="AH313" s="152"/>
      <c r="AI313" s="152"/>
      <c r="AJ313" s="152"/>
      <c r="AK313" s="152"/>
      <c r="AL313" s="152"/>
      <c r="AM313" s="152"/>
      <c r="AN313" s="152"/>
      <c r="AO313" s="152"/>
      <c r="AP313" s="152"/>
      <c r="AQ313" s="152"/>
      <c r="AR313" s="152"/>
      <c r="AS313" s="152"/>
      <c r="AT313" s="152"/>
      <c r="AU313" s="152"/>
      <c r="AV313" s="152"/>
      <c r="AW313" s="152"/>
      <c r="AX313" s="152"/>
      <c r="AY313" s="152"/>
      <c r="AZ313" s="152"/>
      <c r="BA313" s="152"/>
      <c r="BB313" s="60"/>
      <c r="BC313" s="60"/>
      <c r="BD313" s="13"/>
    </row>
    <row r="314" spans="2:85" ht="4.95" customHeight="1" x14ac:dyDescent="0.3">
      <c r="B314" s="11"/>
      <c r="C314" s="35"/>
      <c r="D314" s="36"/>
      <c r="E314" s="36"/>
      <c r="F314" s="36"/>
      <c r="G314" s="36"/>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c r="AP314" s="60"/>
      <c r="AQ314" s="60"/>
      <c r="AR314" s="60"/>
      <c r="AS314" s="60"/>
      <c r="AT314" s="60"/>
      <c r="AU314" s="60"/>
      <c r="AV314" s="60"/>
      <c r="AW314" s="60"/>
      <c r="AX314" s="60"/>
      <c r="AY314" s="60"/>
      <c r="AZ314" s="60"/>
      <c r="BA314" s="60"/>
      <c r="BB314" s="60"/>
      <c r="BC314" s="60"/>
      <c r="BD314" s="13"/>
    </row>
    <row r="315" spans="2:85" ht="12" customHeight="1" x14ac:dyDescent="0.3">
      <c r="B315" s="11"/>
      <c r="C315" s="35"/>
      <c r="D315" s="36"/>
      <c r="E315" s="36"/>
      <c r="F315" s="36"/>
      <c r="G315" s="36"/>
      <c r="H315" s="152" t="str">
        <f>IF(AS299&gt;0,CONCATENATE("*** Napomena: Trend analiza pokazuje da u odnosu na početno stanje DIREKTNIH članova domaćinstva osoba ženske populacije koje iznosi"," ",AS242," ","članova domaćinstva, nakon isteka 15 godina valorizacije investicije UKUPAN broj DIREKTNIH članova domaćinstva ženske populacije će biti"," ",AS299,","," ","ili"," ",ROUND(((AS299/AS242)-1)*100,2),"%."," ","Provjerite ispravnost podatka.")," ")</f>
        <v xml:space="preserve"> </v>
      </c>
      <c r="I315" s="152"/>
      <c r="J315" s="152"/>
      <c r="K315" s="152"/>
      <c r="L315" s="152"/>
      <c r="M315" s="152"/>
      <c r="N315" s="152"/>
      <c r="O315" s="152"/>
      <c r="P315" s="152"/>
      <c r="Q315" s="152"/>
      <c r="R315" s="152"/>
      <c r="S315" s="152"/>
      <c r="T315" s="152"/>
      <c r="U315" s="152"/>
      <c r="V315" s="152"/>
      <c r="W315" s="152"/>
      <c r="X315" s="152"/>
      <c r="Y315" s="152"/>
      <c r="Z315" s="152"/>
      <c r="AA315" s="152"/>
      <c r="AB315" s="152"/>
      <c r="AC315" s="152"/>
      <c r="AD315" s="152"/>
      <c r="AE315" s="152"/>
      <c r="AF315" s="152"/>
      <c r="AG315" s="152"/>
      <c r="AH315" s="152"/>
      <c r="AI315" s="152"/>
      <c r="AJ315" s="152"/>
      <c r="AK315" s="152"/>
      <c r="AL315" s="152"/>
      <c r="AM315" s="152"/>
      <c r="AN315" s="152"/>
      <c r="AO315" s="152"/>
      <c r="AP315" s="152"/>
      <c r="AQ315" s="152"/>
      <c r="AR315" s="152"/>
      <c r="AS315" s="152"/>
      <c r="AT315" s="152"/>
      <c r="AU315" s="152"/>
      <c r="AV315" s="152"/>
      <c r="AW315" s="152"/>
      <c r="AX315" s="152"/>
      <c r="AY315" s="152"/>
      <c r="AZ315" s="152"/>
      <c r="BA315" s="152"/>
      <c r="BB315" s="60"/>
      <c r="BC315" s="60"/>
      <c r="BD315" s="13"/>
    </row>
    <row r="316" spans="2:85" ht="12" customHeight="1" x14ac:dyDescent="0.3">
      <c r="B316" s="11"/>
      <c r="C316" s="35"/>
      <c r="D316" s="36"/>
      <c r="E316" s="36"/>
      <c r="F316" s="36"/>
      <c r="G316" s="36"/>
      <c r="H316" s="152"/>
      <c r="I316" s="152"/>
      <c r="J316" s="152"/>
      <c r="K316" s="152"/>
      <c r="L316" s="152"/>
      <c r="M316" s="152"/>
      <c r="N316" s="152"/>
      <c r="O316" s="152"/>
      <c r="P316" s="152"/>
      <c r="Q316" s="152"/>
      <c r="R316" s="152"/>
      <c r="S316" s="152"/>
      <c r="T316" s="152"/>
      <c r="U316" s="152"/>
      <c r="V316" s="152"/>
      <c r="W316" s="152"/>
      <c r="X316" s="152"/>
      <c r="Y316" s="152"/>
      <c r="Z316" s="152"/>
      <c r="AA316" s="152"/>
      <c r="AB316" s="152"/>
      <c r="AC316" s="152"/>
      <c r="AD316" s="152"/>
      <c r="AE316" s="152"/>
      <c r="AF316" s="152"/>
      <c r="AG316" s="152"/>
      <c r="AH316" s="152"/>
      <c r="AI316" s="152"/>
      <c r="AJ316" s="152"/>
      <c r="AK316" s="152"/>
      <c r="AL316" s="152"/>
      <c r="AM316" s="152"/>
      <c r="AN316" s="152"/>
      <c r="AO316" s="152"/>
      <c r="AP316" s="152"/>
      <c r="AQ316" s="152"/>
      <c r="AR316" s="152"/>
      <c r="AS316" s="152"/>
      <c r="AT316" s="152"/>
      <c r="AU316" s="152"/>
      <c r="AV316" s="152"/>
      <c r="AW316" s="152"/>
      <c r="AX316" s="152"/>
      <c r="AY316" s="152"/>
      <c r="AZ316" s="152"/>
      <c r="BA316" s="152"/>
      <c r="BB316" s="60"/>
      <c r="BC316" s="60"/>
      <c r="BD316" s="13"/>
    </row>
    <row r="317" spans="2:85" ht="12" customHeight="1" x14ac:dyDescent="0.3">
      <c r="B317" s="11"/>
      <c r="C317" s="35"/>
      <c r="D317" s="36"/>
      <c r="E317" s="36"/>
      <c r="F317" s="36"/>
      <c r="G317" s="36"/>
      <c r="H317" s="152"/>
      <c r="I317" s="152"/>
      <c r="J317" s="152"/>
      <c r="K317" s="152"/>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c r="AI317" s="152"/>
      <c r="AJ317" s="152"/>
      <c r="AK317" s="152"/>
      <c r="AL317" s="152"/>
      <c r="AM317" s="152"/>
      <c r="AN317" s="152"/>
      <c r="AO317" s="152"/>
      <c r="AP317" s="152"/>
      <c r="AQ317" s="152"/>
      <c r="AR317" s="152"/>
      <c r="AS317" s="152"/>
      <c r="AT317" s="152"/>
      <c r="AU317" s="152"/>
      <c r="AV317" s="152"/>
      <c r="AW317" s="152"/>
      <c r="AX317" s="152"/>
      <c r="AY317" s="152"/>
      <c r="AZ317" s="152"/>
      <c r="BA317" s="152"/>
      <c r="BB317" s="60"/>
      <c r="BC317" s="60"/>
      <c r="BD317" s="13"/>
    </row>
    <row r="318" spans="2:85" ht="4.95" customHeight="1" x14ac:dyDescent="0.3">
      <c r="B318" s="11"/>
      <c r="C318" s="35"/>
      <c r="D318" s="36"/>
      <c r="E318" s="36"/>
      <c r="F318" s="36"/>
      <c r="G318" s="36"/>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c r="AN318" s="60"/>
      <c r="AO318" s="60"/>
      <c r="AP318" s="60"/>
      <c r="AQ318" s="60"/>
      <c r="AR318" s="60"/>
      <c r="AS318" s="60"/>
      <c r="AT318" s="60"/>
      <c r="AU318" s="60"/>
      <c r="AV318" s="60"/>
      <c r="AW318" s="60"/>
      <c r="AX318" s="60"/>
      <c r="AY318" s="60"/>
      <c r="AZ318" s="60"/>
      <c r="BA318" s="60"/>
      <c r="BB318" s="60"/>
      <c r="BC318" s="60"/>
      <c r="BD318" s="13"/>
    </row>
    <row r="319" spans="2:85" s="138" customFormat="1" ht="12" customHeight="1" x14ac:dyDescent="0.3">
      <c r="B319" s="11"/>
      <c r="C319" s="35"/>
      <c r="D319" s="36"/>
      <c r="E319" s="36"/>
      <c r="F319" s="36"/>
      <c r="G319" s="36"/>
      <c r="H319" s="152" t="str">
        <f>IF(AS301&gt;0,CONCATENATE("*** Napomena: Trend analiza pokazuje da u odnosu na početno stanje DIREKTNIH članova domaćinstva primarne ciljne grupe koje iznosi"," ",AS258," ","članova domaćinstva, nakon isteka 15 godina valorizacije investicije UKUPAN broj DIREKTNIH članova domaćinstva primarne ciljne grupe će biti"," ",AS301,","," ","ili"," ",ROUND(((AS301/AS258)-1)*100,2),"%."," ","Provjerite ispravnost podatka.")," ")</f>
        <v xml:space="preserve"> </v>
      </c>
      <c r="I319" s="152"/>
      <c r="J319" s="152"/>
      <c r="K319" s="152"/>
      <c r="L319" s="152"/>
      <c r="M319" s="152"/>
      <c r="N319" s="152"/>
      <c r="O319" s="152"/>
      <c r="P319" s="152"/>
      <c r="Q319" s="152"/>
      <c r="R319" s="152"/>
      <c r="S319" s="152"/>
      <c r="T319" s="152"/>
      <c r="U319" s="152"/>
      <c r="V319" s="152"/>
      <c r="W319" s="152"/>
      <c r="X319" s="152"/>
      <c r="Y319" s="152"/>
      <c r="Z319" s="152"/>
      <c r="AA319" s="152"/>
      <c r="AB319" s="152"/>
      <c r="AC319" s="152"/>
      <c r="AD319" s="152"/>
      <c r="AE319" s="152"/>
      <c r="AF319" s="152"/>
      <c r="AG319" s="152"/>
      <c r="AH319" s="152"/>
      <c r="AI319" s="152"/>
      <c r="AJ319" s="152"/>
      <c r="AK319" s="152"/>
      <c r="AL319" s="152"/>
      <c r="AM319" s="152"/>
      <c r="AN319" s="152"/>
      <c r="AO319" s="152"/>
      <c r="AP319" s="152"/>
      <c r="AQ319" s="152"/>
      <c r="AR319" s="152"/>
      <c r="AS319" s="152"/>
      <c r="AT319" s="152"/>
      <c r="AU319" s="152"/>
      <c r="AV319" s="152"/>
      <c r="AW319" s="152"/>
      <c r="AX319" s="152"/>
      <c r="AY319" s="152"/>
      <c r="AZ319" s="152"/>
      <c r="BA319" s="152"/>
      <c r="BB319" s="60"/>
      <c r="BC319" s="60"/>
      <c r="BD319" s="13"/>
    </row>
    <row r="320" spans="2:85" s="138" customFormat="1" ht="12" customHeight="1" x14ac:dyDescent="0.3">
      <c r="B320" s="11"/>
      <c r="C320" s="35"/>
      <c r="D320" s="36"/>
      <c r="E320" s="36"/>
      <c r="F320" s="36"/>
      <c r="G320" s="36"/>
      <c r="H320" s="152"/>
      <c r="I320" s="152"/>
      <c r="J320" s="152"/>
      <c r="K320" s="152"/>
      <c r="L320" s="152"/>
      <c r="M320" s="152"/>
      <c r="N320" s="152"/>
      <c r="O320" s="152"/>
      <c r="P320" s="152"/>
      <c r="Q320" s="152"/>
      <c r="R320" s="152"/>
      <c r="S320" s="152"/>
      <c r="T320" s="152"/>
      <c r="U320" s="152"/>
      <c r="V320" s="152"/>
      <c r="W320" s="152"/>
      <c r="X320" s="152"/>
      <c r="Y320" s="152"/>
      <c r="Z320" s="152"/>
      <c r="AA320" s="152"/>
      <c r="AB320" s="152"/>
      <c r="AC320" s="152"/>
      <c r="AD320" s="152"/>
      <c r="AE320" s="152"/>
      <c r="AF320" s="152"/>
      <c r="AG320" s="152"/>
      <c r="AH320" s="152"/>
      <c r="AI320" s="152"/>
      <c r="AJ320" s="152"/>
      <c r="AK320" s="152"/>
      <c r="AL320" s="152"/>
      <c r="AM320" s="152"/>
      <c r="AN320" s="152"/>
      <c r="AO320" s="152"/>
      <c r="AP320" s="152"/>
      <c r="AQ320" s="152"/>
      <c r="AR320" s="152"/>
      <c r="AS320" s="152"/>
      <c r="AT320" s="152"/>
      <c r="AU320" s="152"/>
      <c r="AV320" s="152"/>
      <c r="AW320" s="152"/>
      <c r="AX320" s="152"/>
      <c r="AY320" s="152"/>
      <c r="AZ320" s="152"/>
      <c r="BA320" s="152"/>
      <c r="BB320" s="60"/>
      <c r="BC320" s="60"/>
      <c r="BD320" s="13"/>
    </row>
    <row r="321" spans="2:56" s="138" customFormat="1" ht="12" customHeight="1" x14ac:dyDescent="0.3">
      <c r="B321" s="11"/>
      <c r="C321" s="35"/>
      <c r="D321" s="36"/>
      <c r="E321" s="36"/>
      <c r="F321" s="36"/>
      <c r="G321" s="36"/>
      <c r="H321" s="152"/>
      <c r="I321" s="152"/>
      <c r="J321" s="152"/>
      <c r="K321" s="152"/>
      <c r="L321" s="152"/>
      <c r="M321" s="152"/>
      <c r="N321" s="152"/>
      <c r="O321" s="152"/>
      <c r="P321" s="152"/>
      <c r="Q321" s="152"/>
      <c r="R321" s="152"/>
      <c r="S321" s="152"/>
      <c r="T321" s="152"/>
      <c r="U321" s="152"/>
      <c r="V321" s="152"/>
      <c r="W321" s="152"/>
      <c r="X321" s="152"/>
      <c r="Y321" s="152"/>
      <c r="Z321" s="152"/>
      <c r="AA321" s="152"/>
      <c r="AB321" s="152"/>
      <c r="AC321" s="152"/>
      <c r="AD321" s="152"/>
      <c r="AE321" s="152"/>
      <c r="AF321" s="152"/>
      <c r="AG321" s="152"/>
      <c r="AH321" s="152"/>
      <c r="AI321" s="152"/>
      <c r="AJ321" s="152"/>
      <c r="AK321" s="152"/>
      <c r="AL321" s="152"/>
      <c r="AM321" s="152"/>
      <c r="AN321" s="152"/>
      <c r="AO321" s="152"/>
      <c r="AP321" s="152"/>
      <c r="AQ321" s="152"/>
      <c r="AR321" s="152"/>
      <c r="AS321" s="152"/>
      <c r="AT321" s="152"/>
      <c r="AU321" s="152"/>
      <c r="AV321" s="152"/>
      <c r="AW321" s="152"/>
      <c r="AX321" s="152"/>
      <c r="AY321" s="152"/>
      <c r="AZ321" s="152"/>
      <c r="BA321" s="152"/>
      <c r="BB321" s="60"/>
      <c r="BC321" s="60"/>
      <c r="BD321" s="13"/>
    </row>
    <row r="322" spans="2:56" s="138" customFormat="1" ht="4.95" customHeight="1" x14ac:dyDescent="0.3">
      <c r="B322" s="11"/>
      <c r="C322" s="35"/>
      <c r="D322" s="36"/>
      <c r="E322" s="36"/>
      <c r="F322" s="36"/>
      <c r="G322" s="36"/>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c r="AQ322" s="60"/>
      <c r="AR322" s="60"/>
      <c r="AS322" s="60"/>
      <c r="AT322" s="60"/>
      <c r="AU322" s="60"/>
      <c r="AV322" s="60"/>
      <c r="AW322" s="60"/>
      <c r="AX322" s="60"/>
      <c r="AY322" s="60"/>
      <c r="AZ322" s="60"/>
      <c r="BA322" s="60"/>
      <c r="BB322" s="60"/>
      <c r="BC322" s="60"/>
      <c r="BD322" s="13"/>
    </row>
    <row r="323" spans="2:56" s="138" customFormat="1" ht="12" customHeight="1" x14ac:dyDescent="0.3">
      <c r="B323" s="11"/>
      <c r="C323" s="35"/>
      <c r="D323" s="36"/>
      <c r="E323" s="36"/>
      <c r="F323" s="36"/>
      <c r="G323" s="36"/>
      <c r="H323" s="152" t="str">
        <f>IF(AS303&gt;0,CONCATENATE("*** Napomena: Trend analiza pokazuje da u odnosu na početno stanje DIREKTNIH članova domaćinstva primarne ciljne grupe mlađih od 40.godina koje iznosi"," ",AS263," ","članova domaćinstva, nakon isteka 15 godina valorizacije investicije UKUPAN broj DIREKTNIH članova domaćinstva primarne ciljne grupe mlađih od 40.godina će biti"," ",AS303,","," ","ili"," ",ROUND(((AS303/AS263)-1)*100,2),"%."," ","Provjerite ispravnost podatka.")," ")</f>
        <v xml:space="preserve"> </v>
      </c>
      <c r="I323" s="152"/>
      <c r="J323" s="152"/>
      <c r="K323" s="152"/>
      <c r="L323" s="152"/>
      <c r="M323" s="152"/>
      <c r="N323" s="152"/>
      <c r="O323" s="152"/>
      <c r="P323" s="152"/>
      <c r="Q323" s="152"/>
      <c r="R323" s="152"/>
      <c r="S323" s="152"/>
      <c r="T323" s="152"/>
      <c r="U323" s="152"/>
      <c r="V323" s="152"/>
      <c r="W323" s="152"/>
      <c r="X323" s="152"/>
      <c r="Y323" s="152"/>
      <c r="Z323" s="152"/>
      <c r="AA323" s="152"/>
      <c r="AB323" s="152"/>
      <c r="AC323" s="152"/>
      <c r="AD323" s="152"/>
      <c r="AE323" s="152"/>
      <c r="AF323" s="152"/>
      <c r="AG323" s="152"/>
      <c r="AH323" s="152"/>
      <c r="AI323" s="152"/>
      <c r="AJ323" s="152"/>
      <c r="AK323" s="152"/>
      <c r="AL323" s="152"/>
      <c r="AM323" s="152"/>
      <c r="AN323" s="152"/>
      <c r="AO323" s="152"/>
      <c r="AP323" s="152"/>
      <c r="AQ323" s="152"/>
      <c r="AR323" s="152"/>
      <c r="AS323" s="152"/>
      <c r="AT323" s="152"/>
      <c r="AU323" s="152"/>
      <c r="AV323" s="152"/>
      <c r="AW323" s="152"/>
      <c r="AX323" s="152"/>
      <c r="AY323" s="152"/>
      <c r="AZ323" s="152"/>
      <c r="BA323" s="152"/>
      <c r="BB323" s="60"/>
      <c r="BC323" s="60"/>
      <c r="BD323" s="13"/>
    </row>
    <row r="324" spans="2:56" s="138" customFormat="1" ht="18" customHeight="1" x14ac:dyDescent="0.3">
      <c r="B324" s="11"/>
      <c r="C324" s="35"/>
      <c r="D324" s="36"/>
      <c r="E324" s="36"/>
      <c r="F324" s="36"/>
      <c r="G324" s="36"/>
      <c r="H324" s="152"/>
      <c r="I324" s="152"/>
      <c r="J324" s="152"/>
      <c r="K324" s="152"/>
      <c r="L324" s="152"/>
      <c r="M324" s="152"/>
      <c r="N324" s="152"/>
      <c r="O324" s="152"/>
      <c r="P324" s="152"/>
      <c r="Q324" s="152"/>
      <c r="R324" s="152"/>
      <c r="S324" s="152"/>
      <c r="T324" s="152"/>
      <c r="U324" s="152"/>
      <c r="V324" s="152"/>
      <c r="W324" s="152"/>
      <c r="X324" s="152"/>
      <c r="Y324" s="152"/>
      <c r="Z324" s="152"/>
      <c r="AA324" s="152"/>
      <c r="AB324" s="152"/>
      <c r="AC324" s="152"/>
      <c r="AD324" s="152"/>
      <c r="AE324" s="152"/>
      <c r="AF324" s="152"/>
      <c r="AG324" s="152"/>
      <c r="AH324" s="152"/>
      <c r="AI324" s="152"/>
      <c r="AJ324" s="152"/>
      <c r="AK324" s="152"/>
      <c r="AL324" s="152"/>
      <c r="AM324" s="152"/>
      <c r="AN324" s="152"/>
      <c r="AO324" s="152"/>
      <c r="AP324" s="152"/>
      <c r="AQ324" s="152"/>
      <c r="AR324" s="152"/>
      <c r="AS324" s="152"/>
      <c r="AT324" s="152"/>
      <c r="AU324" s="152"/>
      <c r="AV324" s="152"/>
      <c r="AW324" s="152"/>
      <c r="AX324" s="152"/>
      <c r="AY324" s="152"/>
      <c r="AZ324" s="152"/>
      <c r="BA324" s="152"/>
      <c r="BB324" s="60"/>
      <c r="BC324" s="60"/>
      <c r="BD324" s="13"/>
    </row>
    <row r="325" spans="2:56" s="138" customFormat="1" ht="12" customHeight="1" x14ac:dyDescent="0.3">
      <c r="B325" s="11"/>
      <c r="C325" s="35"/>
      <c r="D325" s="36"/>
      <c r="E325" s="36"/>
      <c r="F325" s="36"/>
      <c r="G325" s="36"/>
      <c r="H325" s="152"/>
      <c r="I325" s="152"/>
      <c r="J325" s="152"/>
      <c r="K325" s="152"/>
      <c r="L325" s="152"/>
      <c r="M325" s="152"/>
      <c r="N325" s="152"/>
      <c r="O325" s="152"/>
      <c r="P325" s="152"/>
      <c r="Q325" s="152"/>
      <c r="R325" s="152"/>
      <c r="S325" s="152"/>
      <c r="T325" s="152"/>
      <c r="U325" s="152"/>
      <c r="V325" s="152"/>
      <c r="W325" s="152"/>
      <c r="X325" s="152"/>
      <c r="Y325" s="152"/>
      <c r="Z325" s="152"/>
      <c r="AA325" s="152"/>
      <c r="AB325" s="152"/>
      <c r="AC325" s="152"/>
      <c r="AD325" s="152"/>
      <c r="AE325" s="152"/>
      <c r="AF325" s="152"/>
      <c r="AG325" s="152"/>
      <c r="AH325" s="152"/>
      <c r="AI325" s="152"/>
      <c r="AJ325" s="152"/>
      <c r="AK325" s="152"/>
      <c r="AL325" s="152"/>
      <c r="AM325" s="152"/>
      <c r="AN325" s="152"/>
      <c r="AO325" s="152"/>
      <c r="AP325" s="152"/>
      <c r="AQ325" s="152"/>
      <c r="AR325" s="152"/>
      <c r="AS325" s="152"/>
      <c r="AT325" s="152"/>
      <c r="AU325" s="152"/>
      <c r="AV325" s="152"/>
      <c r="AW325" s="152"/>
      <c r="AX325" s="152"/>
      <c r="AY325" s="152"/>
      <c r="AZ325" s="152"/>
      <c r="BA325" s="152"/>
      <c r="BB325" s="60"/>
      <c r="BC325" s="60"/>
      <c r="BD325" s="13"/>
    </row>
    <row r="326" spans="2:56" s="138" customFormat="1" ht="4.95" customHeight="1" x14ac:dyDescent="0.3">
      <c r="B326" s="11"/>
      <c r="C326" s="35"/>
      <c r="D326" s="36"/>
      <c r="E326" s="36"/>
      <c r="F326" s="36"/>
      <c r="G326" s="36"/>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0"/>
      <c r="AI326" s="60"/>
      <c r="AJ326" s="60"/>
      <c r="AK326" s="60"/>
      <c r="AL326" s="60"/>
      <c r="AM326" s="60"/>
      <c r="AN326" s="60"/>
      <c r="AO326" s="60"/>
      <c r="AP326" s="60"/>
      <c r="AQ326" s="60"/>
      <c r="AR326" s="60"/>
      <c r="AS326" s="60"/>
      <c r="AT326" s="60"/>
      <c r="AU326" s="60"/>
      <c r="AV326" s="60"/>
      <c r="AW326" s="60"/>
      <c r="AX326" s="60"/>
      <c r="AY326" s="60"/>
      <c r="AZ326" s="60"/>
      <c r="BA326" s="60"/>
      <c r="BB326" s="60"/>
      <c r="BC326" s="60"/>
      <c r="BD326" s="13"/>
    </row>
    <row r="327" spans="2:56" s="138" customFormat="1" ht="12" customHeight="1" x14ac:dyDescent="0.3">
      <c r="B327" s="11"/>
      <c r="C327" s="35"/>
      <c r="D327" s="36"/>
      <c r="E327" s="36"/>
      <c r="F327" s="36"/>
      <c r="G327" s="36"/>
      <c r="H327" s="152" t="str">
        <f>IF(AS305&gt;0,CONCATENATE("*** Napomena: Trend analiza pokazuje da u odnosu na početno stanje DIREKTNIH članova domaćinstva primarne ciljne grupe ženske populacije koje iznosi"," ",AS265," ","članova domaćinstva, nakon isteka 15 godina valorizacije investicije UKUPAN broj DIREKTNIH članova domaćinstva primarne ciljne grupe ženske populacije će biti"," ",AS305,","," ","ili"," ",ROUND(((AS305/AS265)-1)*100,2),"%."," ","Provjerite ispravnost podatka.")," ")</f>
        <v xml:space="preserve"> </v>
      </c>
      <c r="I327" s="152"/>
      <c r="J327" s="152"/>
      <c r="K327" s="152"/>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c r="AH327" s="152"/>
      <c r="AI327" s="152"/>
      <c r="AJ327" s="152"/>
      <c r="AK327" s="152"/>
      <c r="AL327" s="152"/>
      <c r="AM327" s="152"/>
      <c r="AN327" s="152"/>
      <c r="AO327" s="152"/>
      <c r="AP327" s="152"/>
      <c r="AQ327" s="152"/>
      <c r="AR327" s="152"/>
      <c r="AS327" s="152"/>
      <c r="AT327" s="152"/>
      <c r="AU327" s="152"/>
      <c r="AV327" s="152"/>
      <c r="AW327" s="152"/>
      <c r="AX327" s="152"/>
      <c r="AY327" s="152"/>
      <c r="AZ327" s="152"/>
      <c r="BA327" s="152"/>
      <c r="BB327" s="60"/>
      <c r="BC327" s="60"/>
      <c r="BD327" s="13"/>
    </row>
    <row r="328" spans="2:56" s="138" customFormat="1" ht="18" customHeight="1" x14ac:dyDescent="0.3">
      <c r="B328" s="11"/>
      <c r="C328" s="35"/>
      <c r="D328" s="36"/>
      <c r="E328" s="36"/>
      <c r="F328" s="36"/>
      <c r="G328" s="36"/>
      <c r="H328" s="152"/>
      <c r="I328" s="152"/>
      <c r="J328" s="152"/>
      <c r="K328" s="152"/>
      <c r="L328" s="152"/>
      <c r="M328" s="152"/>
      <c r="N328" s="152"/>
      <c r="O328" s="152"/>
      <c r="P328" s="152"/>
      <c r="Q328" s="152"/>
      <c r="R328" s="152"/>
      <c r="S328" s="152"/>
      <c r="T328" s="152"/>
      <c r="U328" s="152"/>
      <c r="V328" s="152"/>
      <c r="W328" s="152"/>
      <c r="X328" s="152"/>
      <c r="Y328" s="152"/>
      <c r="Z328" s="152"/>
      <c r="AA328" s="152"/>
      <c r="AB328" s="152"/>
      <c r="AC328" s="152"/>
      <c r="AD328" s="152"/>
      <c r="AE328" s="152"/>
      <c r="AF328" s="152"/>
      <c r="AG328" s="152"/>
      <c r="AH328" s="152"/>
      <c r="AI328" s="152"/>
      <c r="AJ328" s="152"/>
      <c r="AK328" s="152"/>
      <c r="AL328" s="152"/>
      <c r="AM328" s="152"/>
      <c r="AN328" s="152"/>
      <c r="AO328" s="152"/>
      <c r="AP328" s="152"/>
      <c r="AQ328" s="152"/>
      <c r="AR328" s="152"/>
      <c r="AS328" s="152"/>
      <c r="AT328" s="152"/>
      <c r="AU328" s="152"/>
      <c r="AV328" s="152"/>
      <c r="AW328" s="152"/>
      <c r="AX328" s="152"/>
      <c r="AY328" s="152"/>
      <c r="AZ328" s="152"/>
      <c r="BA328" s="152"/>
      <c r="BB328" s="60"/>
      <c r="BC328" s="60"/>
      <c r="BD328" s="13"/>
    </row>
    <row r="329" spans="2:56" s="138" customFormat="1" ht="12" customHeight="1" x14ac:dyDescent="0.3">
      <c r="B329" s="11"/>
      <c r="C329" s="35"/>
      <c r="D329" s="36"/>
      <c r="E329" s="36"/>
      <c r="F329" s="36"/>
      <c r="G329" s="36"/>
      <c r="H329" s="152"/>
      <c r="I329" s="152"/>
      <c r="J329" s="152"/>
      <c r="K329" s="152"/>
      <c r="L329" s="152"/>
      <c r="M329" s="152"/>
      <c r="N329" s="152"/>
      <c r="O329" s="152"/>
      <c r="P329" s="152"/>
      <c r="Q329" s="152"/>
      <c r="R329" s="152"/>
      <c r="S329" s="152"/>
      <c r="T329" s="152"/>
      <c r="U329" s="152"/>
      <c r="V329" s="152"/>
      <c r="W329" s="152"/>
      <c r="X329" s="152"/>
      <c r="Y329" s="152"/>
      <c r="Z329" s="152"/>
      <c r="AA329" s="152"/>
      <c r="AB329" s="152"/>
      <c r="AC329" s="152"/>
      <c r="AD329" s="152"/>
      <c r="AE329" s="152"/>
      <c r="AF329" s="152"/>
      <c r="AG329" s="152"/>
      <c r="AH329" s="152"/>
      <c r="AI329" s="152"/>
      <c r="AJ329" s="152"/>
      <c r="AK329" s="152"/>
      <c r="AL329" s="152"/>
      <c r="AM329" s="152"/>
      <c r="AN329" s="152"/>
      <c r="AO329" s="152"/>
      <c r="AP329" s="152"/>
      <c r="AQ329" s="152"/>
      <c r="AR329" s="152"/>
      <c r="AS329" s="152"/>
      <c r="AT329" s="152"/>
      <c r="AU329" s="152"/>
      <c r="AV329" s="152"/>
      <c r="AW329" s="152"/>
      <c r="AX329" s="152"/>
      <c r="AY329" s="152"/>
      <c r="AZ329" s="152"/>
      <c r="BA329" s="152"/>
      <c r="BB329" s="60"/>
      <c r="BC329" s="60"/>
      <c r="BD329" s="13"/>
    </row>
    <row r="330" spans="2:56" s="138" customFormat="1" ht="12" customHeight="1" x14ac:dyDescent="0.3">
      <c r="B330" s="11"/>
      <c r="C330" s="35"/>
      <c r="D330" s="36"/>
      <c r="E330" s="36"/>
      <c r="F330" s="36"/>
      <c r="G330" s="36"/>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c r="AI330" s="60"/>
      <c r="AJ330" s="60"/>
      <c r="AK330" s="60"/>
      <c r="AL330" s="60"/>
      <c r="AM330" s="60"/>
      <c r="AN330" s="60"/>
      <c r="AO330" s="60"/>
      <c r="AP330" s="60"/>
      <c r="AQ330" s="60"/>
      <c r="AR330" s="60"/>
      <c r="AS330" s="60"/>
      <c r="AT330" s="60"/>
      <c r="AU330" s="60"/>
      <c r="AV330" s="60"/>
      <c r="AW330" s="60"/>
      <c r="AX330" s="60"/>
      <c r="AY330" s="60"/>
      <c r="AZ330" s="60"/>
      <c r="BA330" s="60"/>
      <c r="BB330" s="60"/>
      <c r="BC330" s="60"/>
      <c r="BD330" s="13"/>
    </row>
    <row r="331" spans="2:56" s="138" customFormat="1" ht="12" customHeight="1" x14ac:dyDescent="0.3">
      <c r="B331" s="11"/>
      <c r="C331" s="35"/>
      <c r="D331" s="36"/>
      <c r="E331" s="36"/>
      <c r="F331" s="36"/>
      <c r="G331" s="36"/>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c r="AI331" s="60"/>
      <c r="AJ331" s="60"/>
      <c r="AK331" s="60"/>
      <c r="AL331" s="60"/>
      <c r="AM331" s="60"/>
      <c r="AN331" s="60"/>
      <c r="AO331" s="60"/>
      <c r="AP331" s="60"/>
      <c r="AQ331" s="60"/>
      <c r="AR331" s="60"/>
      <c r="AS331" s="60"/>
      <c r="AT331" s="60"/>
      <c r="AU331" s="60"/>
      <c r="AV331" s="60"/>
      <c r="AW331" s="60"/>
      <c r="AX331" s="60"/>
      <c r="AY331" s="60"/>
      <c r="AZ331" s="60"/>
      <c r="BA331" s="60"/>
      <c r="BB331" s="60"/>
      <c r="BC331" s="60"/>
      <c r="BD331" s="13"/>
    </row>
    <row r="332" spans="2:56" s="97" customFormat="1" ht="15" customHeight="1" x14ac:dyDescent="0.3">
      <c r="B332" s="11"/>
      <c r="C332" s="35"/>
      <c r="D332" s="161" t="s">
        <v>76</v>
      </c>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c r="AM332" s="161"/>
      <c r="AN332" s="161"/>
      <c r="AO332" s="161"/>
      <c r="AP332" s="161"/>
      <c r="AQ332" s="161"/>
      <c r="AR332" s="161"/>
      <c r="AS332" s="161"/>
      <c r="AT332" s="161"/>
      <c r="AU332" s="161"/>
      <c r="AV332" s="161"/>
      <c r="AW332" s="161"/>
      <c r="AX332" s="161"/>
      <c r="AY332" s="161"/>
      <c r="AZ332" s="161"/>
      <c r="BA332" s="161"/>
      <c r="BB332" s="161"/>
      <c r="BC332" s="161"/>
      <c r="BD332" s="13"/>
    </row>
    <row r="333" spans="2:56" s="97" customFormat="1" ht="12" customHeight="1" x14ac:dyDescent="0.3">
      <c r="B333" s="11"/>
      <c r="C333" s="35"/>
      <c r="D333" s="36"/>
      <c r="E333" s="36"/>
      <c r="F333" s="36"/>
      <c r="G333" s="36"/>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c r="AI333" s="60"/>
      <c r="AJ333" s="60"/>
      <c r="AK333" s="60"/>
      <c r="AL333" s="60"/>
      <c r="AM333" s="60"/>
      <c r="AN333" s="60"/>
      <c r="AO333" s="60"/>
      <c r="AP333" s="60"/>
      <c r="AQ333" s="60"/>
      <c r="AR333" s="60"/>
      <c r="AS333" s="60"/>
      <c r="AT333" s="60"/>
      <c r="AU333" s="60"/>
      <c r="AV333" s="60"/>
      <c r="AW333" s="60"/>
      <c r="AX333" s="60"/>
      <c r="AY333" s="60"/>
      <c r="AZ333" s="60"/>
      <c r="BA333" s="60"/>
      <c r="BB333" s="60"/>
      <c r="BC333" s="60"/>
      <c r="BD333" s="13"/>
    </row>
    <row r="334" spans="2:56" s="97" customFormat="1" ht="12" customHeight="1" x14ac:dyDescent="0.3">
      <c r="B334" s="11"/>
      <c r="C334" s="35"/>
      <c r="D334" s="36"/>
      <c r="E334" s="36"/>
      <c r="F334" s="36"/>
      <c r="G334" s="36"/>
      <c r="H334" s="156" t="s">
        <v>127</v>
      </c>
      <c r="I334" s="156"/>
      <c r="J334" s="156"/>
      <c r="K334" s="156"/>
      <c r="L334" s="156"/>
      <c r="M334" s="156"/>
      <c r="N334" s="156"/>
      <c r="O334" s="156"/>
      <c r="P334" s="156"/>
      <c r="Q334" s="156"/>
      <c r="R334" s="156"/>
      <c r="S334" s="156"/>
      <c r="T334" s="156"/>
      <c r="U334" s="156"/>
      <c r="V334" s="156"/>
      <c r="W334" s="156"/>
      <c r="X334" s="156"/>
      <c r="Y334" s="156"/>
      <c r="Z334" s="156"/>
      <c r="AA334" s="156"/>
      <c r="AB334" s="156"/>
      <c r="AC334" s="156"/>
      <c r="AD334" s="156"/>
      <c r="AE334" s="156"/>
      <c r="AF334" s="156"/>
      <c r="AG334" s="156"/>
      <c r="AH334" s="156"/>
      <c r="AI334" s="156"/>
      <c r="AJ334" s="156"/>
      <c r="AK334" s="156"/>
      <c r="AL334" s="156"/>
      <c r="AM334" s="156"/>
      <c r="AN334" s="156"/>
      <c r="AO334" s="156"/>
      <c r="AP334" s="156"/>
      <c r="AQ334" s="156"/>
      <c r="AR334" s="156"/>
      <c r="AS334" s="156"/>
      <c r="AT334" s="156"/>
      <c r="AU334" s="156"/>
      <c r="AV334" s="156"/>
      <c r="AW334" s="156"/>
      <c r="AX334" s="156"/>
      <c r="AY334" s="156"/>
      <c r="AZ334" s="156"/>
      <c r="BA334" s="156"/>
      <c r="BB334" s="156"/>
      <c r="BC334" s="156"/>
      <c r="BD334" s="13"/>
    </row>
    <row r="335" spans="2:56" s="97" customFormat="1" ht="12" customHeight="1" thickBot="1" x14ac:dyDescent="0.35">
      <c r="B335" s="11"/>
      <c r="C335" s="35"/>
      <c r="D335" s="36"/>
      <c r="E335" s="36"/>
      <c r="F335" s="36"/>
      <c r="G335" s="36"/>
      <c r="H335" s="162"/>
      <c r="I335" s="162"/>
      <c r="J335" s="162"/>
      <c r="K335" s="162"/>
      <c r="L335" s="162"/>
      <c r="M335" s="162"/>
      <c r="N335" s="36"/>
      <c r="O335" s="163" t="s">
        <v>59</v>
      </c>
      <c r="P335" s="163"/>
      <c r="Q335" s="163"/>
      <c r="R335" s="163"/>
      <c r="S335" s="163"/>
      <c r="T335" s="163"/>
      <c r="U335" s="163"/>
      <c r="V335" s="163"/>
      <c r="W335" s="163"/>
      <c r="X335" s="163"/>
      <c r="Y335" s="163"/>
      <c r="Z335" s="163"/>
      <c r="AA335" s="163"/>
      <c r="AB335" s="163"/>
      <c r="AC335" s="163"/>
      <c r="AD335" s="163"/>
      <c r="AE335" s="163"/>
      <c r="AF335" s="163"/>
      <c r="AG335" s="163"/>
      <c r="AH335" s="163"/>
      <c r="AI335" s="163"/>
      <c r="AJ335" s="163"/>
      <c r="AK335" s="163"/>
      <c r="AL335" s="163"/>
      <c r="AM335" s="163"/>
      <c r="AN335" s="163"/>
      <c r="AO335" s="163"/>
      <c r="AP335" s="163"/>
      <c r="AQ335" s="163"/>
      <c r="AR335" s="163"/>
      <c r="AS335" s="163"/>
      <c r="AT335" s="163"/>
      <c r="AU335" s="163"/>
      <c r="AV335" s="163"/>
      <c r="AW335" s="163"/>
      <c r="AX335" s="163"/>
      <c r="AY335" s="163"/>
      <c r="AZ335" s="163"/>
      <c r="BA335" s="163"/>
      <c r="BB335" s="163"/>
      <c r="BC335" s="163"/>
      <c r="BD335" s="13"/>
    </row>
    <row r="336" spans="2:56" s="97" customFormat="1" ht="12" customHeight="1" x14ac:dyDescent="0.3">
      <c r="B336" s="11"/>
      <c r="C336" s="35"/>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60"/>
      <c r="AN336" s="60"/>
      <c r="AO336" s="60"/>
      <c r="AP336" s="60"/>
      <c r="AQ336" s="60"/>
      <c r="AR336" s="60"/>
      <c r="AS336" s="60"/>
      <c r="AT336" s="60"/>
      <c r="AU336" s="60"/>
      <c r="AV336" s="60"/>
      <c r="AW336" s="60"/>
      <c r="AX336" s="60"/>
      <c r="AY336" s="60"/>
      <c r="AZ336" s="60"/>
      <c r="BA336" s="60"/>
      <c r="BB336" s="60"/>
      <c r="BC336" s="60"/>
      <c r="BD336" s="13"/>
    </row>
    <row r="337" spans="2:56" s="97" customFormat="1" ht="12" customHeight="1" thickBot="1" x14ac:dyDescent="0.35">
      <c r="B337" s="11"/>
      <c r="C337" s="35"/>
      <c r="D337" s="36"/>
      <c r="E337" s="36"/>
      <c r="F337" s="36"/>
      <c r="G337" s="36"/>
      <c r="H337" s="169" t="s">
        <v>133</v>
      </c>
      <c r="I337" s="169"/>
      <c r="J337" s="169"/>
      <c r="K337" s="169"/>
      <c r="L337" s="169"/>
      <c r="M337" s="169"/>
      <c r="N337" s="36"/>
      <c r="O337" s="170"/>
      <c r="P337" s="170"/>
      <c r="Q337" s="170"/>
      <c r="R337" s="170"/>
      <c r="S337" s="170"/>
      <c r="T337" s="170"/>
      <c r="U337" s="170"/>
      <c r="V337" s="170"/>
      <c r="W337" s="170"/>
      <c r="X337" s="170"/>
      <c r="Y337" s="170"/>
      <c r="Z337" s="170"/>
      <c r="AA337" s="170"/>
      <c r="AB337" s="170"/>
      <c r="AC337" s="170"/>
      <c r="AD337" s="170"/>
      <c r="AE337" s="170"/>
      <c r="AF337" s="170"/>
      <c r="AG337" s="170"/>
      <c r="AH337" s="170"/>
      <c r="AI337" s="170"/>
      <c r="AJ337" s="170"/>
      <c r="AK337" s="170"/>
      <c r="AL337" s="170"/>
      <c r="AM337" s="170"/>
      <c r="AN337" s="170"/>
      <c r="AO337" s="170"/>
      <c r="AP337" s="170"/>
      <c r="AQ337" s="170"/>
      <c r="AR337" s="170"/>
      <c r="AS337" s="170"/>
      <c r="AT337" s="170"/>
      <c r="AU337" s="170"/>
      <c r="AV337" s="170"/>
      <c r="AW337" s="170"/>
      <c r="AX337" s="170"/>
      <c r="AY337" s="170"/>
      <c r="AZ337" s="170"/>
      <c r="BA337" s="170"/>
      <c r="BB337" s="170"/>
      <c r="BC337" s="170"/>
      <c r="BD337" s="13"/>
    </row>
    <row r="338" spans="2:56" s="97" customFormat="1" ht="12" customHeight="1" thickBot="1" x14ac:dyDescent="0.35">
      <c r="B338" s="11"/>
      <c r="C338" s="35"/>
      <c r="D338" s="36"/>
      <c r="E338" s="36"/>
      <c r="F338" s="36"/>
      <c r="G338" s="36"/>
      <c r="H338" s="169"/>
      <c r="I338" s="169"/>
      <c r="J338" s="169"/>
      <c r="K338" s="169"/>
      <c r="L338" s="169"/>
      <c r="M338" s="169"/>
      <c r="N338" s="36"/>
      <c r="O338" s="170"/>
      <c r="P338" s="170"/>
      <c r="Q338" s="170"/>
      <c r="R338" s="170"/>
      <c r="S338" s="170"/>
      <c r="T338" s="170"/>
      <c r="U338" s="170"/>
      <c r="V338" s="170"/>
      <c r="W338" s="170"/>
      <c r="X338" s="170"/>
      <c r="Y338" s="170"/>
      <c r="Z338" s="170"/>
      <c r="AA338" s="170"/>
      <c r="AB338" s="170"/>
      <c r="AC338" s="170"/>
      <c r="AD338" s="170"/>
      <c r="AE338" s="170"/>
      <c r="AF338" s="170"/>
      <c r="AG338" s="170"/>
      <c r="AH338" s="170"/>
      <c r="AI338" s="170"/>
      <c r="AJ338" s="170"/>
      <c r="AK338" s="170"/>
      <c r="AL338" s="170"/>
      <c r="AM338" s="170"/>
      <c r="AN338" s="170"/>
      <c r="AO338" s="170"/>
      <c r="AP338" s="170"/>
      <c r="AQ338" s="170"/>
      <c r="AR338" s="170"/>
      <c r="AS338" s="170"/>
      <c r="AT338" s="170"/>
      <c r="AU338" s="170"/>
      <c r="AV338" s="170"/>
      <c r="AW338" s="170"/>
      <c r="AX338" s="170"/>
      <c r="AY338" s="170"/>
      <c r="AZ338" s="170"/>
      <c r="BA338" s="170"/>
      <c r="BB338" s="170"/>
      <c r="BC338" s="170"/>
      <c r="BD338" s="13"/>
    </row>
    <row r="339" spans="2:56" s="97" customFormat="1" ht="12" customHeight="1" thickBot="1" x14ac:dyDescent="0.35">
      <c r="B339" s="11"/>
      <c r="C339" s="35"/>
      <c r="D339" s="36"/>
      <c r="E339" s="36"/>
      <c r="F339" s="36"/>
      <c r="G339" s="36"/>
      <c r="H339" s="169"/>
      <c r="I339" s="169"/>
      <c r="J339" s="169"/>
      <c r="K339" s="169"/>
      <c r="L339" s="169"/>
      <c r="M339" s="169"/>
      <c r="N339" s="36"/>
      <c r="O339" s="170"/>
      <c r="P339" s="170"/>
      <c r="Q339" s="170"/>
      <c r="R339" s="170"/>
      <c r="S339" s="170"/>
      <c r="T339" s="170"/>
      <c r="U339" s="170"/>
      <c r="V339" s="170"/>
      <c r="W339" s="170"/>
      <c r="X339" s="170"/>
      <c r="Y339" s="170"/>
      <c r="Z339" s="170"/>
      <c r="AA339" s="170"/>
      <c r="AB339" s="170"/>
      <c r="AC339" s="170"/>
      <c r="AD339" s="170"/>
      <c r="AE339" s="170"/>
      <c r="AF339" s="170"/>
      <c r="AG339" s="170"/>
      <c r="AH339" s="170"/>
      <c r="AI339" s="170"/>
      <c r="AJ339" s="170"/>
      <c r="AK339" s="170"/>
      <c r="AL339" s="170"/>
      <c r="AM339" s="170"/>
      <c r="AN339" s="170"/>
      <c r="AO339" s="170"/>
      <c r="AP339" s="170"/>
      <c r="AQ339" s="170"/>
      <c r="AR339" s="170"/>
      <c r="AS339" s="170"/>
      <c r="AT339" s="170"/>
      <c r="AU339" s="170"/>
      <c r="AV339" s="170"/>
      <c r="AW339" s="170"/>
      <c r="AX339" s="170"/>
      <c r="AY339" s="170"/>
      <c r="AZ339" s="170"/>
      <c r="BA339" s="170"/>
      <c r="BB339" s="170"/>
      <c r="BC339" s="170"/>
      <c r="BD339" s="13"/>
    </row>
    <row r="340" spans="2:56" s="97" customFormat="1" ht="12" customHeight="1" thickBot="1" x14ac:dyDescent="0.35">
      <c r="B340" s="11"/>
      <c r="C340" s="35"/>
      <c r="D340" s="36"/>
      <c r="E340" s="36"/>
      <c r="F340" s="36"/>
      <c r="G340" s="36"/>
      <c r="H340" s="169"/>
      <c r="I340" s="169"/>
      <c r="J340" s="169"/>
      <c r="K340" s="169"/>
      <c r="L340" s="169"/>
      <c r="M340" s="169"/>
      <c r="N340" s="60"/>
      <c r="O340" s="170"/>
      <c r="P340" s="170"/>
      <c r="Q340" s="170"/>
      <c r="R340" s="170"/>
      <c r="S340" s="170"/>
      <c r="T340" s="170"/>
      <c r="U340" s="170"/>
      <c r="V340" s="170"/>
      <c r="W340" s="170"/>
      <c r="X340" s="170"/>
      <c r="Y340" s="170"/>
      <c r="Z340" s="170"/>
      <c r="AA340" s="170"/>
      <c r="AB340" s="170"/>
      <c r="AC340" s="170"/>
      <c r="AD340" s="170"/>
      <c r="AE340" s="170"/>
      <c r="AF340" s="170"/>
      <c r="AG340" s="170"/>
      <c r="AH340" s="170"/>
      <c r="AI340" s="170"/>
      <c r="AJ340" s="170"/>
      <c r="AK340" s="170"/>
      <c r="AL340" s="170"/>
      <c r="AM340" s="170"/>
      <c r="AN340" s="170"/>
      <c r="AO340" s="170"/>
      <c r="AP340" s="170"/>
      <c r="AQ340" s="170"/>
      <c r="AR340" s="170"/>
      <c r="AS340" s="170"/>
      <c r="AT340" s="170"/>
      <c r="AU340" s="170"/>
      <c r="AV340" s="170"/>
      <c r="AW340" s="170"/>
      <c r="AX340" s="170"/>
      <c r="AY340" s="170"/>
      <c r="AZ340" s="170"/>
      <c r="BA340" s="170"/>
      <c r="BB340" s="170"/>
      <c r="BC340" s="170"/>
      <c r="BD340" s="13"/>
    </row>
    <row r="341" spans="2:56" s="97" customFormat="1" ht="12" customHeight="1" thickBot="1" x14ac:dyDescent="0.35">
      <c r="B341" s="11"/>
      <c r="C341" s="35"/>
      <c r="D341" s="36"/>
      <c r="E341" s="36"/>
      <c r="F341" s="36"/>
      <c r="G341" s="36"/>
      <c r="H341" s="169"/>
      <c r="I341" s="169"/>
      <c r="J341" s="169"/>
      <c r="K341" s="169"/>
      <c r="L341" s="169"/>
      <c r="M341" s="169"/>
      <c r="N341" s="60"/>
      <c r="O341" s="170"/>
      <c r="P341" s="170"/>
      <c r="Q341" s="170"/>
      <c r="R341" s="170"/>
      <c r="S341" s="170"/>
      <c r="T341" s="170"/>
      <c r="U341" s="170"/>
      <c r="V341" s="170"/>
      <c r="W341" s="170"/>
      <c r="X341" s="170"/>
      <c r="Y341" s="170"/>
      <c r="Z341" s="170"/>
      <c r="AA341" s="170"/>
      <c r="AB341" s="170"/>
      <c r="AC341" s="170"/>
      <c r="AD341" s="170"/>
      <c r="AE341" s="170"/>
      <c r="AF341" s="170"/>
      <c r="AG341" s="170"/>
      <c r="AH341" s="170"/>
      <c r="AI341" s="170"/>
      <c r="AJ341" s="170"/>
      <c r="AK341" s="170"/>
      <c r="AL341" s="170"/>
      <c r="AM341" s="170"/>
      <c r="AN341" s="170"/>
      <c r="AO341" s="170"/>
      <c r="AP341" s="170"/>
      <c r="AQ341" s="170"/>
      <c r="AR341" s="170"/>
      <c r="AS341" s="170"/>
      <c r="AT341" s="170"/>
      <c r="AU341" s="170"/>
      <c r="AV341" s="170"/>
      <c r="AW341" s="170"/>
      <c r="AX341" s="170"/>
      <c r="AY341" s="170"/>
      <c r="AZ341" s="170"/>
      <c r="BA341" s="170"/>
      <c r="BB341" s="170"/>
      <c r="BC341" s="170"/>
      <c r="BD341" s="13"/>
    </row>
    <row r="342" spans="2:56" s="97" customFormat="1" ht="4.95" customHeight="1" x14ac:dyDescent="0.3">
      <c r="B342" s="11"/>
      <c r="C342" s="35"/>
      <c r="D342" s="36"/>
      <c r="E342" s="36"/>
      <c r="F342" s="36"/>
      <c r="G342" s="36"/>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0"/>
      <c r="AV342" s="60"/>
      <c r="AW342" s="60"/>
      <c r="AX342" s="60"/>
      <c r="AY342" s="60"/>
      <c r="AZ342" s="60"/>
      <c r="BA342" s="60"/>
      <c r="BB342" s="60"/>
      <c r="BC342" s="60"/>
      <c r="BD342" s="13"/>
    </row>
    <row r="343" spans="2:56" s="138" customFormat="1" ht="12" customHeight="1" x14ac:dyDescent="0.3">
      <c r="B343" s="11"/>
      <c r="C343" s="35"/>
      <c r="D343" s="36"/>
      <c r="E343" s="36"/>
      <c r="F343" s="36"/>
      <c r="G343" s="36"/>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0"/>
      <c r="AV343" s="60"/>
      <c r="AW343" s="60"/>
      <c r="AX343" s="60"/>
      <c r="AY343" s="60"/>
      <c r="AZ343" s="60"/>
      <c r="BA343" s="60"/>
      <c r="BB343" s="60"/>
      <c r="BC343" s="60"/>
      <c r="BD343" s="13"/>
    </row>
    <row r="344" spans="2:56" ht="12" customHeight="1" x14ac:dyDescent="0.3">
      <c r="B344" s="11"/>
      <c r="C344" s="35"/>
      <c r="D344" s="36"/>
      <c r="E344" s="36"/>
      <c r="F344" s="36"/>
      <c r="G344" s="36"/>
      <c r="H344" s="156" t="s">
        <v>134</v>
      </c>
      <c r="I344" s="156"/>
      <c r="J344" s="156"/>
      <c r="K344" s="156"/>
      <c r="L344" s="156"/>
      <c r="M344" s="156"/>
      <c r="N344" s="156"/>
      <c r="O344" s="156"/>
      <c r="P344" s="156"/>
      <c r="Q344" s="156"/>
      <c r="R344" s="156"/>
      <c r="S344" s="156"/>
      <c r="T344" s="156"/>
      <c r="U344" s="156"/>
      <c r="V344" s="156"/>
      <c r="W344" s="156"/>
      <c r="X344" s="156"/>
      <c r="Y344" s="156"/>
      <c r="Z344" s="156"/>
      <c r="AA344" s="156"/>
      <c r="AB344" s="156"/>
      <c r="AC344" s="156"/>
      <c r="AD344" s="156"/>
      <c r="AE344" s="156"/>
      <c r="AF344" s="156"/>
      <c r="AG344" s="156"/>
      <c r="AH344" s="156"/>
      <c r="AI344" s="156"/>
      <c r="AJ344" s="156"/>
      <c r="AK344" s="156"/>
      <c r="AL344" s="156"/>
      <c r="AM344" s="156"/>
      <c r="AN344" s="156"/>
      <c r="AO344" s="156"/>
      <c r="AP344" s="156"/>
      <c r="AQ344" s="156"/>
      <c r="AR344" s="156"/>
      <c r="AS344" s="156"/>
      <c r="AT344" s="156"/>
      <c r="AU344" s="156"/>
      <c r="AV344" s="156"/>
      <c r="AW344" s="156"/>
      <c r="AX344" s="156"/>
      <c r="AY344" s="156"/>
      <c r="AZ344" s="156"/>
      <c r="BA344" s="156"/>
      <c r="BB344" s="156"/>
      <c r="BC344" s="156"/>
      <c r="BD344" s="13"/>
    </row>
    <row r="345" spans="2:56" ht="12" customHeight="1" x14ac:dyDescent="0.3">
      <c r="B345" s="11"/>
      <c r="C345" s="35"/>
      <c r="D345" s="36"/>
      <c r="E345" s="36"/>
      <c r="F345" s="36"/>
      <c r="G345" s="36"/>
      <c r="H345" s="158"/>
      <c r="I345" s="158"/>
      <c r="J345" s="158"/>
      <c r="K345" s="158"/>
      <c r="L345" s="158"/>
      <c r="M345" s="158"/>
      <c r="N345" s="158"/>
      <c r="O345" s="158"/>
      <c r="P345" s="158"/>
      <c r="Q345" s="158"/>
      <c r="R345" s="158"/>
      <c r="S345" s="158"/>
      <c r="T345" s="158"/>
      <c r="U345" s="158"/>
      <c r="V345" s="158"/>
      <c r="W345" s="158"/>
      <c r="X345" s="158"/>
      <c r="Y345" s="158"/>
      <c r="Z345" s="158"/>
      <c r="AA345" s="158"/>
      <c r="AB345" s="158"/>
      <c r="AC345" s="158"/>
      <c r="AD345" s="158"/>
      <c r="AE345" s="158"/>
      <c r="AF345" s="158"/>
      <c r="AG345" s="158"/>
      <c r="AH345" s="158"/>
      <c r="AI345" s="158"/>
      <c r="AJ345" s="158"/>
      <c r="AK345" s="158"/>
      <c r="AL345" s="158"/>
      <c r="AM345" s="158"/>
      <c r="AN345" s="158"/>
      <c r="AO345" s="158"/>
      <c r="AP345" s="158"/>
      <c r="AQ345" s="158"/>
      <c r="AR345" s="158"/>
      <c r="AS345" s="158"/>
      <c r="AT345" s="158"/>
      <c r="AU345" s="158"/>
      <c r="AV345" s="158"/>
      <c r="AW345" s="158"/>
      <c r="AX345" s="158"/>
      <c r="AY345" s="158"/>
      <c r="AZ345" s="158"/>
      <c r="BA345" s="158"/>
      <c r="BB345" s="158"/>
      <c r="BC345" s="158"/>
      <c r="BD345" s="13"/>
    </row>
    <row r="346" spans="2:56" ht="12" customHeight="1" x14ac:dyDescent="0.3">
      <c r="B346" s="11"/>
      <c r="C346" s="35"/>
      <c r="D346" s="36"/>
      <c r="E346" s="36"/>
      <c r="F346" s="36"/>
      <c r="G346" s="36"/>
      <c r="H346" s="158"/>
      <c r="I346" s="158"/>
      <c r="J346" s="158"/>
      <c r="K346" s="158"/>
      <c r="L346" s="158"/>
      <c r="M346" s="158"/>
      <c r="N346" s="158"/>
      <c r="O346" s="158"/>
      <c r="P346" s="158"/>
      <c r="Q346" s="158"/>
      <c r="R346" s="158"/>
      <c r="S346" s="158"/>
      <c r="T346" s="158"/>
      <c r="U346" s="158"/>
      <c r="V346" s="158"/>
      <c r="W346" s="158"/>
      <c r="X346" s="158"/>
      <c r="Y346" s="158"/>
      <c r="Z346" s="158"/>
      <c r="AA346" s="158"/>
      <c r="AB346" s="158"/>
      <c r="AC346" s="158"/>
      <c r="AD346" s="158"/>
      <c r="AE346" s="158"/>
      <c r="AF346" s="158"/>
      <c r="AG346" s="158"/>
      <c r="AH346" s="158"/>
      <c r="AI346" s="158"/>
      <c r="AJ346" s="158"/>
      <c r="AK346" s="158"/>
      <c r="AL346" s="158"/>
      <c r="AM346" s="158"/>
      <c r="AN346" s="158"/>
      <c r="AO346" s="158"/>
      <c r="AP346" s="158"/>
      <c r="AQ346" s="158"/>
      <c r="AR346" s="158"/>
      <c r="AS346" s="158"/>
      <c r="AT346" s="158"/>
      <c r="AU346" s="158"/>
      <c r="AV346" s="158"/>
      <c r="AW346" s="158"/>
      <c r="AX346" s="158"/>
      <c r="AY346" s="158"/>
      <c r="AZ346" s="158"/>
      <c r="BA346" s="158"/>
      <c r="BB346" s="158"/>
      <c r="BC346" s="158"/>
      <c r="BD346" s="13"/>
    </row>
    <row r="347" spans="2:56" s="138" customFormat="1" ht="12" customHeight="1" x14ac:dyDescent="0.3">
      <c r="B347" s="11"/>
      <c r="C347" s="35"/>
      <c r="D347" s="36"/>
      <c r="E347" s="36"/>
      <c r="F347" s="36"/>
      <c r="G347" s="36"/>
      <c r="H347" s="145"/>
      <c r="I347" s="145"/>
      <c r="J347" s="145"/>
      <c r="K347" s="145"/>
      <c r="L347" s="145"/>
      <c r="M347" s="145"/>
      <c r="N347" s="145"/>
      <c r="O347" s="145"/>
      <c r="P347" s="145"/>
      <c r="Q347" s="145"/>
      <c r="R347" s="145"/>
      <c r="S347" s="145"/>
      <c r="T347" s="145"/>
      <c r="U347" s="145"/>
      <c r="V347" s="145"/>
      <c r="W347" s="145"/>
      <c r="X347" s="145"/>
      <c r="Y347" s="145"/>
      <c r="Z347" s="145"/>
      <c r="AA347" s="145"/>
      <c r="AB347" s="145"/>
      <c r="AC347" s="145"/>
      <c r="AD347" s="145"/>
      <c r="AE347" s="145"/>
      <c r="AF347" s="145"/>
      <c r="AG347" s="145"/>
      <c r="AH347" s="145"/>
      <c r="AI347" s="145"/>
      <c r="AJ347" s="145"/>
      <c r="AK347" s="145"/>
      <c r="AL347" s="145"/>
      <c r="AM347" s="145"/>
      <c r="AN347" s="145"/>
      <c r="AO347" s="145"/>
      <c r="AP347" s="145"/>
      <c r="AQ347" s="145"/>
      <c r="AR347" s="145"/>
      <c r="AS347" s="145"/>
      <c r="AT347" s="145"/>
      <c r="AU347" s="145"/>
      <c r="AV347" s="145"/>
      <c r="AW347" s="145"/>
      <c r="AX347" s="145"/>
      <c r="AY347" s="145"/>
      <c r="AZ347" s="145"/>
      <c r="BA347" s="145"/>
      <c r="BB347" s="145"/>
      <c r="BC347" s="145"/>
      <c r="BD347" s="13"/>
    </row>
    <row r="348" spans="2:56" s="138" customFormat="1" ht="12" customHeight="1" thickBot="1" x14ac:dyDescent="0.35">
      <c r="B348" s="11"/>
      <c r="C348" s="50"/>
      <c r="D348" s="51"/>
      <c r="E348" s="51"/>
      <c r="F348" s="51"/>
      <c r="G348" s="51"/>
      <c r="H348" s="146"/>
      <c r="I348" s="146"/>
      <c r="J348" s="146"/>
      <c r="K348" s="146"/>
      <c r="L348" s="146"/>
      <c r="M348" s="146"/>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6"/>
      <c r="AJ348" s="146"/>
      <c r="AK348" s="146"/>
      <c r="AL348" s="146"/>
      <c r="AM348" s="146"/>
      <c r="AN348" s="146"/>
      <c r="AO348" s="146"/>
      <c r="AP348" s="146"/>
      <c r="AQ348" s="146"/>
      <c r="AR348" s="146"/>
      <c r="AS348" s="146"/>
      <c r="AT348" s="146"/>
      <c r="AU348" s="146"/>
      <c r="AV348" s="146"/>
      <c r="AW348" s="146"/>
      <c r="AX348" s="146"/>
      <c r="AY348" s="146"/>
      <c r="AZ348" s="146"/>
      <c r="BA348" s="146"/>
      <c r="BB348" s="146"/>
      <c r="BC348" s="146"/>
      <c r="BD348" s="53"/>
    </row>
    <row r="349" spans="2:56" s="138" customFormat="1" ht="12" customHeight="1" x14ac:dyDescent="0.3">
      <c r="B349" s="11"/>
      <c r="C349" s="34"/>
      <c r="D349" s="36"/>
      <c r="E349" s="36"/>
      <c r="F349" s="36"/>
      <c r="G349" s="36"/>
      <c r="H349" s="145"/>
      <c r="I349" s="145"/>
      <c r="J349" s="145"/>
      <c r="K349" s="145"/>
      <c r="L349" s="145"/>
      <c r="M349" s="145"/>
      <c r="N349" s="145"/>
      <c r="O349" s="145"/>
      <c r="P349" s="145"/>
      <c r="Q349" s="145"/>
      <c r="R349" s="145"/>
      <c r="S349" s="145"/>
      <c r="T349" s="145"/>
      <c r="U349" s="145"/>
      <c r="V349" s="145"/>
      <c r="W349" s="145"/>
      <c r="X349" s="145"/>
      <c r="Y349" s="145"/>
      <c r="Z349" s="145"/>
      <c r="AA349" s="145"/>
      <c r="AB349" s="145"/>
      <c r="AC349" s="145"/>
      <c r="AD349" s="145"/>
      <c r="AE349" s="145"/>
      <c r="AF349" s="145"/>
      <c r="AG349" s="145"/>
      <c r="AH349" s="145"/>
      <c r="AI349" s="145"/>
      <c r="AJ349" s="145"/>
      <c r="AK349" s="145"/>
      <c r="AL349" s="145"/>
      <c r="AM349" s="145"/>
      <c r="AN349" s="145"/>
      <c r="AO349" s="145"/>
      <c r="AP349" s="145"/>
      <c r="AQ349" s="145"/>
      <c r="AR349" s="145"/>
      <c r="AS349" s="145"/>
      <c r="AT349" s="145"/>
      <c r="AU349" s="145"/>
      <c r="AV349" s="145"/>
      <c r="AW349" s="145"/>
      <c r="AX349" s="145"/>
      <c r="AY349" s="145"/>
      <c r="AZ349" s="145"/>
      <c r="BA349" s="145"/>
      <c r="BB349" s="145"/>
      <c r="BC349" s="145"/>
      <c r="BD349" s="37"/>
    </row>
    <row r="350" spans="2:56" s="138" customFormat="1" ht="12" customHeight="1" x14ac:dyDescent="0.3">
      <c r="B350" s="11"/>
      <c r="C350" s="36"/>
      <c r="D350" s="36"/>
      <c r="E350" s="36"/>
      <c r="F350" s="36"/>
      <c r="G350" s="36"/>
      <c r="H350" s="145"/>
      <c r="I350" s="145"/>
      <c r="J350" s="145"/>
      <c r="K350" s="145"/>
      <c r="L350" s="145"/>
      <c r="M350" s="145"/>
      <c r="N350" s="145"/>
      <c r="O350" s="145"/>
      <c r="P350" s="145"/>
      <c r="Q350" s="145"/>
      <c r="R350" s="145"/>
      <c r="S350" s="145"/>
      <c r="T350" s="145"/>
      <c r="U350" s="145"/>
      <c r="V350" s="145"/>
      <c r="W350" s="145"/>
      <c r="X350" s="145"/>
      <c r="Y350" s="145"/>
      <c r="Z350" s="145"/>
      <c r="AA350" s="145"/>
      <c r="AB350" s="145"/>
      <c r="AC350" s="145"/>
      <c r="AD350" s="145"/>
      <c r="AE350" s="145"/>
      <c r="AF350" s="145"/>
      <c r="AG350" s="145"/>
      <c r="AH350" s="145"/>
      <c r="AI350" s="145"/>
      <c r="AJ350" s="145"/>
      <c r="AK350" s="145"/>
      <c r="AL350" s="145"/>
      <c r="AM350" s="145"/>
      <c r="AN350" s="145"/>
      <c r="AO350" s="153" t="s">
        <v>162</v>
      </c>
      <c r="AP350" s="153"/>
      <c r="AQ350" s="153"/>
      <c r="AR350" s="153"/>
      <c r="AS350" s="153"/>
      <c r="AT350" s="153"/>
      <c r="AU350" s="153"/>
      <c r="AV350" s="153"/>
      <c r="AW350" s="153"/>
      <c r="AX350" s="153"/>
      <c r="AY350" s="153"/>
      <c r="AZ350" s="153"/>
      <c r="BA350" s="153"/>
      <c r="BB350" s="153"/>
      <c r="BC350" s="153"/>
      <c r="BD350" s="12"/>
    </row>
    <row r="351" spans="2:56" s="138" customFormat="1" ht="12" customHeight="1" x14ac:dyDescent="0.3">
      <c r="B351" s="11"/>
      <c r="C351" s="36"/>
      <c r="D351" s="36"/>
      <c r="E351" s="36"/>
      <c r="F351" s="36"/>
      <c r="G351" s="36"/>
      <c r="H351" s="145"/>
      <c r="I351" s="145"/>
      <c r="J351" s="145"/>
      <c r="K351" s="145"/>
      <c r="L351" s="145"/>
      <c r="M351" s="145"/>
      <c r="N351" s="145"/>
      <c r="O351" s="145"/>
      <c r="P351" s="145"/>
      <c r="Q351" s="145"/>
      <c r="R351" s="145"/>
      <c r="S351" s="145"/>
      <c r="T351" s="145"/>
      <c r="U351" s="145"/>
      <c r="V351" s="145"/>
      <c r="W351" s="145"/>
      <c r="X351" s="145"/>
      <c r="Y351" s="145"/>
      <c r="Z351" s="145"/>
      <c r="AA351" s="145"/>
      <c r="AB351" s="145"/>
      <c r="AC351" s="145"/>
      <c r="AD351" s="145"/>
      <c r="AE351" s="145"/>
      <c r="AF351" s="145"/>
      <c r="AG351" s="145"/>
      <c r="AH351" s="145"/>
      <c r="AI351" s="145"/>
      <c r="AJ351" s="145"/>
      <c r="AK351" s="145"/>
      <c r="AL351" s="145"/>
      <c r="AM351" s="145"/>
      <c r="AN351" s="145"/>
      <c r="AO351" s="145"/>
      <c r="AP351" s="145"/>
      <c r="AQ351" s="145"/>
      <c r="AR351" s="145"/>
      <c r="AS351" s="145"/>
      <c r="AT351" s="145"/>
      <c r="AU351" s="145"/>
      <c r="AV351" s="145"/>
      <c r="AW351" s="145"/>
      <c r="AX351" s="145"/>
      <c r="AY351" s="145"/>
      <c r="AZ351" s="145"/>
      <c r="BA351" s="145"/>
      <c r="BB351" s="145"/>
      <c r="BC351" s="145"/>
      <c r="BD351" s="12"/>
    </row>
    <row r="352" spans="2:56" s="138" customFormat="1" ht="12" customHeight="1" x14ac:dyDescent="0.3">
      <c r="B352" s="11"/>
      <c r="C352" s="36"/>
      <c r="D352" s="36"/>
      <c r="E352" s="36"/>
      <c r="F352" s="36"/>
      <c r="G352" s="36"/>
      <c r="H352" s="145"/>
      <c r="I352" s="145"/>
      <c r="J352" s="145"/>
      <c r="K352" s="145"/>
      <c r="L352" s="145"/>
      <c r="M352" s="145"/>
      <c r="N352" s="145"/>
      <c r="O352" s="145"/>
      <c r="P352" s="145"/>
      <c r="Q352" s="145"/>
      <c r="R352" s="145"/>
      <c r="S352" s="145"/>
      <c r="T352" s="145"/>
      <c r="U352" s="145"/>
      <c r="V352" s="145"/>
      <c r="W352" s="145"/>
      <c r="X352" s="145"/>
      <c r="Y352" s="145"/>
      <c r="Z352" s="145"/>
      <c r="AA352" s="145"/>
      <c r="AB352" s="145"/>
      <c r="AC352" s="145"/>
      <c r="AD352" s="145"/>
      <c r="AE352" s="145"/>
      <c r="AF352" s="145"/>
      <c r="AG352" s="145"/>
      <c r="AH352" s="145"/>
      <c r="AI352" s="145"/>
      <c r="AJ352" s="145"/>
      <c r="AK352" s="145"/>
      <c r="AL352" s="145"/>
      <c r="AM352" s="145"/>
      <c r="AN352" s="145"/>
      <c r="AO352" s="145"/>
      <c r="AP352" s="145"/>
      <c r="AQ352" s="145"/>
      <c r="AR352" s="145"/>
      <c r="AS352" s="145"/>
      <c r="AT352" s="145"/>
      <c r="AU352" s="145"/>
      <c r="AV352" s="145"/>
      <c r="AW352" s="145"/>
      <c r="AX352" s="145"/>
      <c r="AY352" s="145"/>
      <c r="AZ352" s="145"/>
      <c r="BA352" s="145"/>
      <c r="BB352" s="145"/>
      <c r="BC352" s="145"/>
      <c r="BD352" s="12"/>
    </row>
    <row r="353" spans="2:56" s="138" customFormat="1" ht="12" customHeight="1" thickBot="1" x14ac:dyDescent="0.35">
      <c r="B353" s="11"/>
      <c r="C353" s="51"/>
      <c r="D353" s="51"/>
      <c r="E353" s="51"/>
      <c r="F353" s="51"/>
      <c r="G353" s="51"/>
      <c r="H353" s="146"/>
      <c r="I353" s="146"/>
      <c r="J353" s="146"/>
      <c r="K353" s="146"/>
      <c r="L353" s="146"/>
      <c r="M353" s="146"/>
      <c r="N353" s="146"/>
      <c r="O353" s="146"/>
      <c r="P353" s="146"/>
      <c r="Q353" s="146"/>
      <c r="R353" s="146"/>
      <c r="S353" s="146"/>
      <c r="T353" s="146"/>
      <c r="U353" s="146"/>
      <c r="V353" s="146"/>
      <c r="W353" s="146"/>
      <c r="X353" s="146"/>
      <c r="Y353" s="146"/>
      <c r="Z353" s="146"/>
      <c r="AA353" s="146"/>
      <c r="AB353" s="146"/>
      <c r="AC353" s="146"/>
      <c r="AD353" s="146"/>
      <c r="AE353" s="146"/>
      <c r="AF353" s="146"/>
      <c r="AG353" s="146"/>
      <c r="AH353" s="146"/>
      <c r="AI353" s="146"/>
      <c r="AJ353" s="146"/>
      <c r="AK353" s="146"/>
      <c r="AL353" s="146"/>
      <c r="AM353" s="146"/>
      <c r="AN353" s="146"/>
      <c r="AO353" s="146"/>
      <c r="AP353" s="146"/>
      <c r="AQ353" s="146"/>
      <c r="AR353" s="146"/>
      <c r="AS353" s="146"/>
      <c r="AT353" s="146"/>
      <c r="AU353" s="146"/>
      <c r="AV353" s="146"/>
      <c r="AW353" s="146"/>
      <c r="AX353" s="146"/>
      <c r="AY353" s="146"/>
      <c r="AZ353" s="146"/>
      <c r="BA353" s="146"/>
      <c r="BB353" s="146"/>
      <c r="BC353" s="146"/>
      <c r="BD353" s="52"/>
    </row>
    <row r="354" spans="2:56" s="138" customFormat="1" ht="12" customHeight="1" x14ac:dyDescent="0.3">
      <c r="B354" s="11"/>
      <c r="C354" s="35"/>
      <c r="D354" s="36"/>
      <c r="E354" s="36"/>
      <c r="F354" s="36"/>
      <c r="G354" s="36"/>
      <c r="H354" s="145"/>
      <c r="I354" s="145"/>
      <c r="J354" s="145"/>
      <c r="K354" s="145"/>
      <c r="L354" s="145"/>
      <c r="M354" s="145"/>
      <c r="N354" s="145"/>
      <c r="O354" s="145"/>
      <c r="P354" s="145"/>
      <c r="Q354" s="145"/>
      <c r="R354" s="145"/>
      <c r="S354" s="145"/>
      <c r="T354" s="145"/>
      <c r="U354" s="145"/>
      <c r="V354" s="145"/>
      <c r="W354" s="145"/>
      <c r="X354" s="145"/>
      <c r="Y354" s="145"/>
      <c r="Z354" s="145"/>
      <c r="AA354" s="145"/>
      <c r="AB354" s="145"/>
      <c r="AC354" s="145"/>
      <c r="AD354" s="145"/>
      <c r="AE354" s="145"/>
      <c r="AF354" s="145"/>
      <c r="AG354" s="145"/>
      <c r="AH354" s="145"/>
      <c r="AI354" s="145"/>
      <c r="AJ354" s="145"/>
      <c r="AK354" s="145"/>
      <c r="AL354" s="145"/>
      <c r="AM354" s="145"/>
      <c r="AN354" s="145"/>
      <c r="AO354" s="145"/>
      <c r="AP354" s="145"/>
      <c r="AQ354" s="145"/>
      <c r="AR354" s="145"/>
      <c r="AS354" s="145"/>
      <c r="AT354" s="145"/>
      <c r="AU354" s="145"/>
      <c r="AV354" s="145"/>
      <c r="AW354" s="145"/>
      <c r="AX354" s="145"/>
      <c r="AY354" s="145"/>
      <c r="AZ354" s="145"/>
      <c r="BA354" s="145"/>
      <c r="BB354" s="145"/>
      <c r="BC354" s="145"/>
      <c r="BD354" s="13"/>
    </row>
    <row r="355" spans="2:56" s="138" customFormat="1" ht="12" customHeight="1" x14ac:dyDescent="0.3">
      <c r="B355" s="11"/>
      <c r="C355" s="35"/>
      <c r="D355" s="36"/>
      <c r="E355" s="36"/>
      <c r="F355" s="36"/>
      <c r="G355" s="36"/>
      <c r="H355" s="145"/>
      <c r="I355" s="145"/>
      <c r="J355" s="145"/>
      <c r="K355" s="145"/>
      <c r="L355" s="145"/>
      <c r="M355" s="145"/>
      <c r="N355" s="145"/>
      <c r="O355" s="145"/>
      <c r="P355" s="145"/>
      <c r="Q355" s="145"/>
      <c r="R355" s="145"/>
      <c r="S355" s="145"/>
      <c r="T355" s="145"/>
      <c r="U355" s="145"/>
      <c r="V355" s="145"/>
      <c r="W355" s="145"/>
      <c r="X355" s="145"/>
      <c r="Y355" s="145"/>
      <c r="Z355" s="145"/>
      <c r="AA355" s="145"/>
      <c r="AB355" s="145"/>
      <c r="AC355" s="145"/>
      <c r="AD355" s="145"/>
      <c r="AE355" s="145"/>
      <c r="AF355" s="145"/>
      <c r="AG355" s="145"/>
      <c r="AH355" s="145"/>
      <c r="AI355" s="145"/>
      <c r="AJ355" s="145"/>
      <c r="AK355" s="145"/>
      <c r="AL355" s="145"/>
      <c r="AM355" s="145"/>
      <c r="AN355" s="145"/>
      <c r="AO355" s="145"/>
      <c r="AP355" s="145"/>
      <c r="AQ355" s="145"/>
      <c r="AR355" s="145"/>
      <c r="AS355" s="145"/>
      <c r="AT355" s="145"/>
      <c r="AU355" s="145"/>
      <c r="AV355" s="145"/>
      <c r="AW355" s="145"/>
      <c r="AX355" s="145"/>
      <c r="AY355" s="145"/>
      <c r="AZ355" s="145"/>
      <c r="BA355" s="145"/>
      <c r="BB355" s="145"/>
      <c r="BC355" s="145"/>
      <c r="BD355" s="13"/>
    </row>
    <row r="356" spans="2:56" s="138" customFormat="1" ht="12" customHeight="1" x14ac:dyDescent="0.3">
      <c r="B356" s="11"/>
      <c r="C356" s="35"/>
      <c r="D356" s="36"/>
      <c r="E356" s="36"/>
      <c r="F356" s="36"/>
      <c r="G356" s="36"/>
      <c r="H356" s="145"/>
      <c r="I356" s="145"/>
      <c r="J356" s="145"/>
      <c r="K356" s="145"/>
      <c r="L356" s="145"/>
      <c r="M356" s="145"/>
      <c r="N356" s="145"/>
      <c r="O356" s="145"/>
      <c r="P356" s="145"/>
      <c r="Q356" s="145"/>
      <c r="R356" s="145"/>
      <c r="S356" s="145"/>
      <c r="T356" s="145"/>
      <c r="U356" s="145"/>
      <c r="V356" s="145"/>
      <c r="W356" s="145"/>
      <c r="X356" s="145"/>
      <c r="Y356" s="145"/>
      <c r="Z356" s="145"/>
      <c r="AA356" s="145"/>
      <c r="AB356" s="145"/>
      <c r="AC356" s="145"/>
      <c r="AD356" s="145"/>
      <c r="AE356" s="145"/>
      <c r="AF356" s="145"/>
      <c r="AG356" s="145"/>
      <c r="AH356" s="145"/>
      <c r="AI356" s="145"/>
      <c r="AJ356" s="145"/>
      <c r="AK356" s="145"/>
      <c r="AL356" s="145"/>
      <c r="AM356" s="145"/>
      <c r="AN356" s="145"/>
      <c r="AO356" s="145"/>
      <c r="AP356" s="145"/>
      <c r="AQ356" s="145"/>
      <c r="AR356" s="145"/>
      <c r="AS356" s="145"/>
      <c r="AT356" s="145"/>
      <c r="AU356" s="145"/>
      <c r="AV356" s="145"/>
      <c r="AW356" s="145"/>
      <c r="AX356" s="145"/>
      <c r="AY356" s="145"/>
      <c r="AZ356" s="145"/>
      <c r="BA356" s="145"/>
      <c r="BB356" s="145"/>
      <c r="BC356" s="145"/>
      <c r="BD356" s="13"/>
    </row>
    <row r="357" spans="2:56" ht="12" customHeight="1" x14ac:dyDescent="0.3">
      <c r="B357" s="11"/>
      <c r="C357" s="35"/>
      <c r="D357" s="36"/>
      <c r="E357" s="36"/>
      <c r="F357" s="36"/>
      <c r="G357" s="36"/>
      <c r="H357" s="156" t="s">
        <v>75</v>
      </c>
      <c r="I357" s="156"/>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c r="AG357" s="156"/>
      <c r="AH357" s="156"/>
      <c r="AI357" s="156"/>
      <c r="AJ357" s="156"/>
      <c r="AK357" s="156"/>
      <c r="AL357" s="156"/>
      <c r="AM357" s="156"/>
      <c r="AN357" s="156"/>
      <c r="AO357" s="156"/>
      <c r="AP357" s="156"/>
      <c r="AQ357" s="156"/>
      <c r="AR357" s="156"/>
      <c r="AS357" s="156"/>
      <c r="AT357" s="156"/>
      <c r="AU357" s="156"/>
      <c r="AV357" s="156"/>
      <c r="AW357" s="156"/>
      <c r="AX357" s="156"/>
      <c r="AY357" s="156"/>
      <c r="AZ357" s="156"/>
      <c r="BA357" s="156"/>
      <c r="BB357" s="156"/>
      <c r="BC357" s="156"/>
      <c r="BD357" s="13"/>
    </row>
    <row r="358" spans="2:56" ht="12" customHeight="1" x14ac:dyDescent="0.3">
      <c r="B358" s="11"/>
      <c r="C358" s="35"/>
      <c r="D358" s="36"/>
      <c r="E358" s="36"/>
      <c r="F358" s="36"/>
      <c r="G358" s="36"/>
      <c r="H358" s="158"/>
      <c r="I358" s="158"/>
      <c r="J358" s="158"/>
      <c r="K358" s="158"/>
      <c r="L358" s="158"/>
      <c r="M358" s="158"/>
      <c r="N358" s="158"/>
      <c r="O358" s="158"/>
      <c r="P358" s="158"/>
      <c r="Q358" s="158"/>
      <c r="R358" s="158"/>
      <c r="S358" s="158"/>
      <c r="T358" s="158"/>
      <c r="U358" s="158"/>
      <c r="V358" s="158"/>
      <c r="W358" s="158"/>
      <c r="X358" s="158"/>
      <c r="Y358" s="158"/>
      <c r="Z358" s="158"/>
      <c r="AA358" s="158"/>
      <c r="AB358" s="158"/>
      <c r="AC358" s="158"/>
      <c r="AD358" s="158"/>
      <c r="AE358" s="158"/>
      <c r="AF358" s="158"/>
      <c r="AG358" s="158"/>
      <c r="AH358" s="158"/>
      <c r="AI358" s="158"/>
      <c r="AJ358" s="158"/>
      <c r="AK358" s="158"/>
      <c r="AL358" s="158"/>
      <c r="AM358" s="158"/>
      <c r="AN358" s="158"/>
      <c r="AO358" s="158"/>
      <c r="AP358" s="158"/>
      <c r="AQ358" s="158"/>
      <c r="AR358" s="158"/>
      <c r="AS358" s="158"/>
      <c r="AT358" s="158"/>
      <c r="AU358" s="158"/>
      <c r="AV358" s="158"/>
      <c r="AW358" s="158"/>
      <c r="AX358" s="158"/>
      <c r="AY358" s="158"/>
      <c r="AZ358" s="158"/>
      <c r="BA358" s="158"/>
      <c r="BB358" s="158"/>
      <c r="BC358" s="158"/>
      <c r="BD358" s="13"/>
    </row>
    <row r="359" spans="2:56" ht="12" customHeight="1" x14ac:dyDescent="0.3">
      <c r="B359" s="11"/>
      <c r="C359" s="35"/>
      <c r="D359" s="36"/>
      <c r="E359" s="36"/>
      <c r="F359" s="36"/>
      <c r="G359" s="36"/>
      <c r="H359" s="74"/>
      <c r="I359" s="74"/>
      <c r="J359" s="74"/>
      <c r="K359" s="74"/>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c r="AL359" s="74"/>
      <c r="AM359" s="74"/>
      <c r="AN359" s="74"/>
      <c r="AO359" s="74"/>
      <c r="AP359" s="74"/>
      <c r="AQ359" s="74"/>
      <c r="AR359" s="74"/>
      <c r="AS359" s="74"/>
      <c r="AT359" s="74"/>
      <c r="AU359" s="74"/>
      <c r="AV359" s="74"/>
      <c r="AW359" s="74"/>
      <c r="AX359" s="74"/>
      <c r="AY359" s="74"/>
      <c r="AZ359" s="74"/>
      <c r="BA359" s="74"/>
      <c r="BB359" s="74"/>
      <c r="BC359" s="74"/>
      <c r="BD359" s="13"/>
    </row>
    <row r="360" spans="2:56" s="138" customFormat="1" ht="12" customHeight="1" x14ac:dyDescent="0.3">
      <c r="B360" s="11"/>
      <c r="C360" s="35"/>
      <c r="D360" s="36"/>
      <c r="E360" s="36"/>
      <c r="F360" s="36"/>
      <c r="G360" s="36"/>
      <c r="H360" s="74"/>
      <c r="I360" s="74"/>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c r="AL360" s="74"/>
      <c r="AM360" s="74"/>
      <c r="AN360" s="74"/>
      <c r="AO360" s="74"/>
      <c r="AP360" s="74"/>
      <c r="AQ360" s="74"/>
      <c r="AR360" s="74"/>
      <c r="AS360" s="74"/>
      <c r="AT360" s="74"/>
      <c r="AU360" s="74"/>
      <c r="AV360" s="74"/>
      <c r="AW360" s="74"/>
      <c r="AX360" s="74"/>
      <c r="AY360" s="74"/>
      <c r="AZ360" s="74"/>
      <c r="BA360" s="74"/>
      <c r="BB360" s="74"/>
      <c r="BC360" s="74"/>
      <c r="BD360" s="13"/>
    </row>
    <row r="361" spans="2:56" ht="12" customHeight="1" x14ac:dyDescent="0.3">
      <c r="B361" s="11"/>
      <c r="C361" s="35"/>
      <c r="D361" s="36"/>
      <c r="E361" s="36"/>
      <c r="F361" s="36"/>
      <c r="G361" s="36"/>
      <c r="H361" s="156" t="s">
        <v>110</v>
      </c>
      <c r="I361" s="156"/>
      <c r="J361" s="156"/>
      <c r="K361" s="156"/>
      <c r="L361" s="156"/>
      <c r="M361" s="156"/>
      <c r="N361" s="156"/>
      <c r="O361" s="156"/>
      <c r="P361" s="156"/>
      <c r="Q361" s="156"/>
      <c r="R361" s="156"/>
      <c r="S361" s="156"/>
      <c r="T361" s="156"/>
      <c r="U361" s="156"/>
      <c r="V361" s="156"/>
      <c r="W361" s="156"/>
      <c r="X361" s="156"/>
      <c r="Y361" s="156"/>
      <c r="Z361" s="156"/>
      <c r="AA361" s="156"/>
      <c r="AB361" s="156"/>
      <c r="AC361" s="156"/>
      <c r="AD361" s="156"/>
      <c r="AE361" s="156"/>
      <c r="AF361" s="156"/>
      <c r="AG361" s="156"/>
      <c r="AH361" s="156"/>
      <c r="AI361" s="156"/>
      <c r="AJ361" s="156"/>
      <c r="AK361" s="156"/>
      <c r="AL361" s="156"/>
      <c r="AM361" s="156"/>
      <c r="AN361" s="156"/>
      <c r="AO361" s="156"/>
      <c r="AP361" s="156"/>
      <c r="AQ361" s="156"/>
      <c r="AR361" s="156"/>
      <c r="AS361" s="156"/>
      <c r="AT361" s="156"/>
      <c r="AU361" s="156"/>
      <c r="AV361" s="156"/>
      <c r="AW361" s="156"/>
      <c r="AX361" s="156"/>
      <c r="AY361" s="156"/>
      <c r="AZ361" s="156"/>
      <c r="BA361" s="156"/>
      <c r="BB361" s="156"/>
      <c r="BC361" s="156"/>
      <c r="BD361" s="13"/>
    </row>
    <row r="362" spans="2:56" ht="4.95" customHeight="1" x14ac:dyDescent="0.3">
      <c r="B362" s="11"/>
      <c r="C362" s="35"/>
      <c r="D362" s="36"/>
      <c r="E362" s="36"/>
      <c r="F362" s="36"/>
      <c r="G362" s="36"/>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13"/>
    </row>
    <row r="363" spans="2:56" ht="12" customHeight="1" thickBot="1" x14ac:dyDescent="0.35">
      <c r="B363" s="11"/>
      <c r="C363" s="35"/>
      <c r="D363" s="36"/>
      <c r="E363" s="36"/>
      <c r="F363" s="36"/>
      <c r="G363" s="36"/>
      <c r="H363" s="163" t="s">
        <v>55</v>
      </c>
      <c r="I363" s="163"/>
      <c r="J363" s="163"/>
      <c r="K363" s="163"/>
      <c r="L363" s="163"/>
      <c r="M363" s="163"/>
      <c r="N363" s="163"/>
      <c r="O363" s="163"/>
      <c r="P363" s="163"/>
      <c r="Q363" s="163"/>
      <c r="R363" s="163"/>
      <c r="S363" s="163"/>
      <c r="T363" s="163"/>
      <c r="U363" s="163"/>
      <c r="V363" s="163"/>
      <c r="W363" s="163"/>
      <c r="X363" s="163"/>
      <c r="Y363" s="163"/>
      <c r="Z363" s="163"/>
      <c r="AA363" s="163"/>
      <c r="AB363" s="163"/>
      <c r="AC363" s="163"/>
      <c r="AD363" s="163"/>
      <c r="AE363" s="163"/>
      <c r="AF363" s="163"/>
      <c r="AG363" s="163"/>
      <c r="AH363" s="163"/>
      <c r="AI363" s="163"/>
      <c r="AJ363" s="163"/>
      <c r="AK363" s="163"/>
      <c r="AL363" s="163"/>
      <c r="AM363" s="163"/>
      <c r="AN363" s="163"/>
      <c r="AO363" s="163"/>
      <c r="AP363" s="163"/>
      <c r="AQ363" s="163"/>
      <c r="AR363" s="163"/>
      <c r="AT363" s="168" t="s">
        <v>29</v>
      </c>
      <c r="AU363" s="168"/>
      <c r="AV363" s="168"/>
      <c r="AW363" s="168"/>
      <c r="AX363" s="168"/>
      <c r="AY363" s="168"/>
      <c r="AZ363" s="168"/>
      <c r="BA363" s="168"/>
      <c r="BB363" s="168"/>
      <c r="BC363" s="74"/>
      <c r="BD363" s="13"/>
    </row>
    <row r="364" spans="2:56" ht="4.95" customHeight="1" x14ac:dyDescent="0.3">
      <c r="B364" s="11"/>
      <c r="C364" s="35"/>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12"/>
      <c r="AT364" s="12"/>
      <c r="AU364" s="12"/>
      <c r="AV364" s="12"/>
      <c r="AW364" s="12"/>
      <c r="AX364" s="12"/>
      <c r="AY364" s="12"/>
      <c r="AZ364" s="12"/>
      <c r="BA364" s="12"/>
      <c r="BB364" s="12"/>
      <c r="BC364" s="74"/>
      <c r="BD364" s="13"/>
    </row>
    <row r="365" spans="2:56" ht="12" customHeight="1" x14ac:dyDescent="0.3">
      <c r="B365" s="11"/>
      <c r="C365" s="35"/>
      <c r="D365" s="36"/>
      <c r="E365" s="36"/>
      <c r="F365" s="36"/>
      <c r="G365" s="36"/>
      <c r="H365" s="154" t="s">
        <v>111</v>
      </c>
      <c r="I365" s="154"/>
      <c r="J365" s="154"/>
      <c r="K365" s="154"/>
      <c r="L365" s="154"/>
      <c r="M365" s="154"/>
      <c r="N365" s="154"/>
      <c r="O365" s="154"/>
      <c r="P365" s="154"/>
      <c r="Q365" s="154"/>
      <c r="R365" s="154"/>
      <c r="S365" s="154"/>
      <c r="T365" s="154"/>
      <c r="U365" s="154"/>
      <c r="V365" s="154"/>
      <c r="W365" s="154"/>
      <c r="X365" s="154"/>
      <c r="Y365" s="154"/>
      <c r="Z365" s="154"/>
      <c r="AA365" s="154"/>
      <c r="AB365" s="154"/>
      <c r="AC365" s="154"/>
      <c r="AD365" s="154"/>
      <c r="AE365" s="154"/>
      <c r="AF365" s="154"/>
      <c r="AG365" s="154"/>
      <c r="AH365" s="154"/>
      <c r="AI365" s="154"/>
      <c r="AJ365" s="154"/>
      <c r="AK365" s="154"/>
      <c r="AL365" s="154"/>
      <c r="AM365" s="154"/>
      <c r="AN365" s="154"/>
      <c r="AO365" s="154"/>
      <c r="AP365" s="154"/>
      <c r="AQ365" s="154"/>
      <c r="AR365" s="154"/>
      <c r="AT365" s="157"/>
      <c r="AU365" s="157"/>
      <c r="AV365" s="157"/>
      <c r="AW365" s="157"/>
      <c r="AX365" s="157"/>
      <c r="AY365" s="157"/>
      <c r="AZ365" s="157"/>
      <c r="BA365" s="157"/>
      <c r="BB365" s="157"/>
      <c r="BC365" s="74"/>
      <c r="BD365" s="13"/>
    </row>
    <row r="366" spans="2:56" ht="4.95" customHeight="1" x14ac:dyDescent="0.3">
      <c r="B366" s="11"/>
      <c r="C366" s="35"/>
      <c r="D366" s="36"/>
      <c r="E366" s="36"/>
      <c r="F366" s="36"/>
      <c r="G366" s="36"/>
      <c r="H366" s="99"/>
      <c r="I366" s="99"/>
      <c r="J366" s="99"/>
      <c r="K366" s="99"/>
      <c r="L366" s="99"/>
      <c r="M366" s="99"/>
      <c r="N366" s="3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c r="AL366" s="76"/>
      <c r="AM366" s="12"/>
      <c r="AT366" s="66"/>
      <c r="AU366" s="66"/>
      <c r="AV366" s="66"/>
      <c r="AW366" s="66"/>
      <c r="AX366" s="66"/>
      <c r="AY366" s="66"/>
      <c r="AZ366" s="66"/>
      <c r="BA366" s="66"/>
      <c r="BB366" s="66"/>
      <c r="BC366" s="74"/>
      <c r="BD366" s="13"/>
    </row>
    <row r="367" spans="2:56" ht="22.05" customHeight="1" x14ac:dyDescent="0.3">
      <c r="B367" s="11"/>
      <c r="C367" s="35"/>
      <c r="D367" s="36"/>
      <c r="E367" s="36"/>
      <c r="F367" s="36"/>
      <c r="G367" s="36"/>
      <c r="H367" s="154" t="s">
        <v>204</v>
      </c>
      <c r="I367" s="154"/>
      <c r="J367" s="154"/>
      <c r="K367" s="154"/>
      <c r="L367" s="154"/>
      <c r="M367" s="154"/>
      <c r="N367" s="154"/>
      <c r="O367" s="154"/>
      <c r="P367" s="154"/>
      <c r="Q367" s="154"/>
      <c r="R367" s="154"/>
      <c r="S367" s="154"/>
      <c r="T367" s="154"/>
      <c r="U367" s="154"/>
      <c r="V367" s="154"/>
      <c r="W367" s="154"/>
      <c r="X367" s="154"/>
      <c r="Y367" s="154"/>
      <c r="Z367" s="154"/>
      <c r="AA367" s="154"/>
      <c r="AB367" s="154"/>
      <c r="AC367" s="154"/>
      <c r="AD367" s="154"/>
      <c r="AE367" s="154"/>
      <c r="AF367" s="154"/>
      <c r="AG367" s="154"/>
      <c r="AH367" s="154"/>
      <c r="AI367" s="154"/>
      <c r="AJ367" s="154"/>
      <c r="AK367" s="154"/>
      <c r="AL367" s="154"/>
      <c r="AM367" s="154"/>
      <c r="AN367" s="154"/>
      <c r="AO367" s="154"/>
      <c r="AP367" s="154"/>
      <c r="AQ367" s="154"/>
      <c r="AR367" s="154"/>
      <c r="AT367" s="157"/>
      <c r="AU367" s="157"/>
      <c r="AV367" s="157"/>
      <c r="AW367" s="157"/>
      <c r="AX367" s="157"/>
      <c r="AY367" s="157"/>
      <c r="AZ367" s="157"/>
      <c r="BA367" s="157"/>
      <c r="BB367" s="157"/>
      <c r="BC367" s="74"/>
      <c r="BD367" s="13"/>
    </row>
    <row r="368" spans="2:56" ht="4.95" customHeight="1" x14ac:dyDescent="0.3">
      <c r="B368" s="11"/>
      <c r="C368" s="35"/>
      <c r="D368" s="36"/>
      <c r="E368" s="36"/>
      <c r="F368" s="36"/>
      <c r="G368" s="36"/>
      <c r="H368" s="99"/>
      <c r="I368" s="99"/>
      <c r="J368" s="99"/>
      <c r="K368" s="99"/>
      <c r="L368" s="99"/>
      <c r="M368" s="99"/>
      <c r="N368" s="3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c r="AL368" s="76"/>
      <c r="AM368" s="12"/>
      <c r="AT368" s="66"/>
      <c r="AU368" s="66"/>
      <c r="AV368" s="66"/>
      <c r="AW368" s="66"/>
      <c r="AX368" s="66"/>
      <c r="AY368" s="66"/>
      <c r="AZ368" s="66"/>
      <c r="BA368" s="66"/>
      <c r="BB368" s="66"/>
      <c r="BC368" s="74"/>
      <c r="BD368" s="13"/>
    </row>
    <row r="369" spans="2:95" ht="12" customHeight="1" x14ac:dyDescent="0.3">
      <c r="B369" s="11"/>
      <c r="C369" s="35"/>
      <c r="D369" s="36"/>
      <c r="E369" s="36"/>
      <c r="F369" s="36"/>
      <c r="G369" s="36"/>
      <c r="H369" s="70"/>
      <c r="I369" s="70"/>
      <c r="J369" s="154" t="s">
        <v>205</v>
      </c>
      <c r="K369" s="154"/>
      <c r="L369" s="154"/>
      <c r="M369" s="154"/>
      <c r="N369" s="154"/>
      <c r="O369" s="154"/>
      <c r="P369" s="154"/>
      <c r="Q369" s="154"/>
      <c r="R369" s="154"/>
      <c r="S369" s="154"/>
      <c r="T369" s="154"/>
      <c r="U369" s="154"/>
      <c r="V369" s="154"/>
      <c r="W369" s="154"/>
      <c r="X369" s="154"/>
      <c r="Y369" s="154"/>
      <c r="Z369" s="154"/>
      <c r="AA369" s="154"/>
      <c r="AB369" s="154"/>
      <c r="AC369" s="154"/>
      <c r="AD369" s="154"/>
      <c r="AE369" s="154"/>
      <c r="AF369" s="154"/>
      <c r="AG369" s="154"/>
      <c r="AH369" s="154"/>
      <c r="AI369" s="154"/>
      <c r="AJ369" s="154"/>
      <c r="AK369" s="154"/>
      <c r="AL369" s="154"/>
      <c r="AM369" s="154"/>
      <c r="AN369" s="154"/>
      <c r="AO369" s="154"/>
      <c r="AP369" s="154"/>
      <c r="AQ369" s="154"/>
      <c r="AR369" s="154"/>
      <c r="AT369" s="157"/>
      <c r="AU369" s="157"/>
      <c r="AV369" s="157"/>
      <c r="AW369" s="157"/>
      <c r="AX369" s="157"/>
      <c r="AY369" s="157"/>
      <c r="AZ369" s="157"/>
      <c r="BA369" s="157"/>
      <c r="BB369" s="157"/>
      <c r="BC369" s="74"/>
      <c r="BD369" s="13"/>
    </row>
    <row r="370" spans="2:95" ht="4.95" customHeight="1" x14ac:dyDescent="0.3">
      <c r="B370" s="11"/>
      <c r="C370" s="35"/>
      <c r="D370" s="36"/>
      <c r="E370" s="36"/>
      <c r="F370" s="36"/>
      <c r="G370" s="36"/>
      <c r="H370" s="99"/>
      <c r="I370" s="99"/>
      <c r="J370" s="99"/>
      <c r="K370" s="99"/>
      <c r="L370" s="99"/>
      <c r="M370" s="99"/>
      <c r="N370" s="3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c r="AL370" s="76"/>
      <c r="AM370" s="12"/>
      <c r="AT370" s="66"/>
      <c r="AU370" s="66"/>
      <c r="AV370" s="66"/>
      <c r="AW370" s="66"/>
      <c r="AX370" s="66"/>
      <c r="AY370" s="66"/>
      <c r="AZ370" s="66"/>
      <c r="BA370" s="66"/>
      <c r="BB370" s="66"/>
      <c r="BC370" s="74"/>
      <c r="BD370" s="13"/>
    </row>
    <row r="371" spans="2:95" ht="12" customHeight="1" x14ac:dyDescent="0.3">
      <c r="B371" s="11"/>
      <c r="C371" s="35"/>
      <c r="D371" s="36"/>
      <c r="E371" s="36"/>
      <c r="F371" s="36"/>
      <c r="G371" s="36"/>
      <c r="H371" s="70"/>
      <c r="I371" s="70"/>
      <c r="J371" s="154" t="s">
        <v>99</v>
      </c>
      <c r="K371" s="154"/>
      <c r="L371" s="154"/>
      <c r="M371" s="154"/>
      <c r="N371" s="154"/>
      <c r="O371" s="154"/>
      <c r="P371" s="154"/>
      <c r="Q371" s="154"/>
      <c r="R371" s="154"/>
      <c r="S371" s="154"/>
      <c r="T371" s="154"/>
      <c r="U371" s="154"/>
      <c r="V371" s="154"/>
      <c r="W371" s="154"/>
      <c r="X371" s="154"/>
      <c r="Y371" s="154"/>
      <c r="Z371" s="154"/>
      <c r="AA371" s="154"/>
      <c r="AB371" s="154"/>
      <c r="AC371" s="154"/>
      <c r="AD371" s="154"/>
      <c r="AE371" s="154"/>
      <c r="AF371" s="154"/>
      <c r="AG371" s="154"/>
      <c r="AH371" s="154"/>
      <c r="AI371" s="154"/>
      <c r="AJ371" s="154"/>
      <c r="AK371" s="154"/>
      <c r="AL371" s="154"/>
      <c r="AM371" s="154"/>
      <c r="AN371" s="154"/>
      <c r="AO371" s="154"/>
      <c r="AP371" s="154"/>
      <c r="AQ371" s="154"/>
      <c r="AR371" s="154"/>
      <c r="AT371" s="157"/>
      <c r="AU371" s="157"/>
      <c r="AV371" s="157"/>
      <c r="AW371" s="157"/>
      <c r="AX371" s="157"/>
      <c r="AY371" s="157"/>
      <c r="AZ371" s="157"/>
      <c r="BA371" s="157"/>
      <c r="BB371" s="157"/>
      <c r="BC371" s="74"/>
      <c r="BD371" s="13"/>
    </row>
    <row r="372" spans="2:95" ht="4.95" customHeight="1" x14ac:dyDescent="0.3">
      <c r="B372" s="11"/>
      <c r="C372" s="35"/>
      <c r="D372" s="36"/>
      <c r="E372" s="36"/>
      <c r="F372" s="36"/>
      <c r="G372" s="36"/>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c r="AL372" s="74"/>
      <c r="AM372" s="74"/>
      <c r="AN372" s="74"/>
      <c r="AO372" s="74"/>
      <c r="AP372" s="74"/>
      <c r="AQ372" s="74"/>
      <c r="AR372" s="74"/>
      <c r="AS372" s="74"/>
      <c r="AT372" s="74"/>
      <c r="AU372" s="74"/>
      <c r="AV372" s="74"/>
      <c r="AW372" s="74"/>
      <c r="AX372" s="74"/>
      <c r="AY372" s="74"/>
      <c r="AZ372" s="74"/>
      <c r="BA372" s="74"/>
      <c r="BB372" s="74"/>
      <c r="BC372" s="74"/>
      <c r="BD372" s="13"/>
    </row>
    <row r="373" spans="2:95" s="138" customFormat="1" ht="12" customHeight="1" x14ac:dyDescent="0.3">
      <c r="B373" s="11"/>
      <c r="C373" s="35"/>
      <c r="D373" s="36"/>
      <c r="E373" s="36"/>
      <c r="F373" s="36"/>
      <c r="G373" s="36"/>
      <c r="H373" s="74"/>
      <c r="I373" s="74"/>
      <c r="J373" s="74"/>
      <c r="K373" s="74"/>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c r="AL373" s="74"/>
      <c r="AM373" s="74"/>
      <c r="AN373" s="74"/>
      <c r="AO373" s="74"/>
      <c r="AP373" s="74"/>
      <c r="AQ373" s="74"/>
      <c r="AR373" s="74"/>
      <c r="AS373" s="74"/>
      <c r="AT373" s="74"/>
      <c r="AU373" s="74"/>
      <c r="AV373" s="74"/>
      <c r="AW373" s="74"/>
      <c r="AX373" s="74"/>
      <c r="AY373" s="74"/>
      <c r="AZ373" s="74"/>
      <c r="BA373" s="74"/>
      <c r="BB373" s="74"/>
      <c r="BC373" s="74"/>
      <c r="BD373" s="13"/>
    </row>
    <row r="374" spans="2:95" ht="12" customHeight="1" x14ac:dyDescent="0.3">
      <c r="B374" s="11"/>
      <c r="C374" s="35"/>
      <c r="D374" s="36"/>
      <c r="E374" s="36"/>
      <c r="F374" s="36"/>
      <c r="G374" s="36"/>
      <c r="H374" s="156" t="s">
        <v>112</v>
      </c>
      <c r="I374" s="156"/>
      <c r="J374" s="156"/>
      <c r="K374" s="156"/>
      <c r="L374" s="156"/>
      <c r="M374" s="156"/>
      <c r="N374" s="156"/>
      <c r="O374" s="156"/>
      <c r="P374" s="156"/>
      <c r="Q374" s="156"/>
      <c r="R374" s="156"/>
      <c r="S374" s="156"/>
      <c r="T374" s="156"/>
      <c r="U374" s="156"/>
      <c r="V374" s="156"/>
      <c r="W374" s="156"/>
      <c r="X374" s="156"/>
      <c r="Y374" s="156"/>
      <c r="Z374" s="156"/>
      <c r="AA374" s="156"/>
      <c r="AB374" s="156"/>
      <c r="AC374" s="156"/>
      <c r="AD374" s="156"/>
      <c r="AE374" s="156"/>
      <c r="AF374" s="156"/>
      <c r="AG374" s="156"/>
      <c r="AH374" s="156"/>
      <c r="AI374" s="156"/>
      <c r="AJ374" s="156"/>
      <c r="AK374" s="156"/>
      <c r="AL374" s="156"/>
      <c r="AM374" s="156"/>
      <c r="AN374" s="156"/>
      <c r="AO374" s="156"/>
      <c r="AP374" s="156"/>
      <c r="AQ374" s="156"/>
      <c r="AR374" s="156"/>
      <c r="AS374" s="156"/>
      <c r="AT374" s="156"/>
      <c r="AU374" s="156"/>
      <c r="AV374" s="156"/>
      <c r="AW374" s="156"/>
      <c r="AX374" s="156"/>
      <c r="AY374" s="156"/>
      <c r="AZ374" s="156"/>
      <c r="BA374" s="156"/>
      <c r="BB374" s="156"/>
      <c r="BC374" s="156"/>
      <c r="BD374" s="13"/>
    </row>
    <row r="375" spans="2:95" ht="12" customHeight="1" x14ac:dyDescent="0.3">
      <c r="B375" s="11"/>
      <c r="C375" s="35"/>
      <c r="D375" s="36"/>
      <c r="E375" s="36"/>
      <c r="F375" s="36"/>
      <c r="G375" s="36"/>
      <c r="H375" s="158"/>
      <c r="I375" s="158"/>
      <c r="J375" s="158"/>
      <c r="K375" s="158"/>
      <c r="L375" s="158"/>
      <c r="M375" s="158"/>
      <c r="N375" s="158"/>
      <c r="O375" s="158"/>
      <c r="P375" s="158"/>
      <c r="Q375" s="158"/>
      <c r="R375" s="158"/>
      <c r="S375" s="158"/>
      <c r="T375" s="158"/>
      <c r="U375" s="158"/>
      <c r="V375" s="158"/>
      <c r="W375" s="158"/>
      <c r="X375" s="158"/>
      <c r="Y375" s="158"/>
      <c r="Z375" s="158"/>
      <c r="AA375" s="158"/>
      <c r="AB375" s="158"/>
      <c r="AC375" s="158"/>
      <c r="AD375" s="158"/>
      <c r="AE375" s="158"/>
      <c r="AF375" s="158"/>
      <c r="AG375" s="158"/>
      <c r="AH375" s="158"/>
      <c r="AI375" s="158"/>
      <c r="AJ375" s="158"/>
      <c r="AK375" s="158"/>
      <c r="AL375" s="158"/>
      <c r="AM375" s="158"/>
      <c r="AN375" s="158"/>
      <c r="AO375" s="158"/>
      <c r="AP375" s="158"/>
      <c r="AQ375" s="158"/>
      <c r="AR375" s="158"/>
      <c r="AS375" s="158"/>
      <c r="AT375" s="158"/>
      <c r="AU375" s="158"/>
      <c r="AV375" s="158"/>
      <c r="AW375" s="158"/>
      <c r="AX375" s="158"/>
      <c r="AY375" s="158"/>
      <c r="AZ375" s="158"/>
      <c r="BA375" s="158"/>
      <c r="BB375" s="158"/>
      <c r="BC375" s="158"/>
      <c r="BD375" s="13"/>
    </row>
    <row r="376" spans="2:95" ht="12" customHeight="1" x14ac:dyDescent="0.3">
      <c r="B376" s="11"/>
      <c r="C376" s="35"/>
      <c r="D376" s="36"/>
      <c r="E376" s="36"/>
      <c r="F376" s="36"/>
      <c r="G376" s="36"/>
      <c r="H376" s="159" t="str">
        <f>IF(H375="DA postoje","nabrojite ih"," ")</f>
        <v xml:space="preserve"> </v>
      </c>
      <c r="I376" s="159"/>
      <c r="J376" s="159"/>
      <c r="K376" s="159"/>
      <c r="L376" s="159"/>
      <c r="M376" s="159"/>
      <c r="N376" s="159"/>
      <c r="O376" s="160"/>
      <c r="P376" s="160"/>
      <c r="Q376" s="160"/>
      <c r="R376" s="160"/>
      <c r="S376" s="160"/>
      <c r="T376" s="160"/>
      <c r="U376" s="160"/>
      <c r="V376" s="160"/>
      <c r="W376" s="160"/>
      <c r="X376" s="160"/>
      <c r="Y376" s="160"/>
      <c r="Z376" s="160"/>
      <c r="AA376" s="160"/>
      <c r="AB376" s="160"/>
      <c r="AC376" s="160"/>
      <c r="AD376" s="160"/>
      <c r="AE376" s="160"/>
      <c r="AF376" s="160"/>
      <c r="AG376" s="160"/>
      <c r="AH376" s="160"/>
      <c r="AI376" s="160"/>
      <c r="AJ376" s="160"/>
      <c r="AK376" s="160"/>
      <c r="AL376" s="160"/>
      <c r="AM376" s="160"/>
      <c r="AN376" s="160"/>
      <c r="AO376" s="160"/>
      <c r="AP376" s="160"/>
      <c r="AQ376" s="160"/>
      <c r="AR376" s="160"/>
      <c r="AS376" s="160"/>
      <c r="AT376" s="160"/>
      <c r="AU376" s="160"/>
      <c r="AV376" s="160"/>
      <c r="AW376" s="160"/>
      <c r="AX376" s="160"/>
      <c r="AY376" s="160"/>
      <c r="AZ376" s="160"/>
      <c r="BA376" s="160"/>
      <c r="BB376" s="160"/>
      <c r="BC376" s="160"/>
      <c r="BD376" s="13"/>
      <c r="BI376" s="14"/>
      <c r="BJ376" s="14"/>
      <c r="BK376" s="14"/>
      <c r="BL376" s="14"/>
      <c r="BM376" s="14"/>
      <c r="BN376" s="14"/>
      <c r="BO376" s="14"/>
      <c r="BP376" s="14"/>
      <c r="BQ376" s="14"/>
      <c r="BR376" s="14"/>
      <c r="BS376" s="14"/>
      <c r="BT376" s="14"/>
      <c r="BU376" s="14"/>
      <c r="BV376" s="14"/>
      <c r="BW376" s="14"/>
    </row>
    <row r="377" spans="2:95" ht="12" customHeight="1" x14ac:dyDescent="0.3">
      <c r="B377" s="11"/>
      <c r="C377" s="35"/>
      <c r="D377" s="36"/>
      <c r="E377" s="36"/>
      <c r="F377" s="36"/>
      <c r="G377" s="36"/>
      <c r="H377" s="156" t="s">
        <v>129</v>
      </c>
      <c r="I377" s="156"/>
      <c r="J377" s="156"/>
      <c r="K377" s="156"/>
      <c r="L377" s="156"/>
      <c r="M377" s="156"/>
      <c r="N377" s="156"/>
      <c r="O377" s="156"/>
      <c r="P377" s="156"/>
      <c r="Q377" s="156"/>
      <c r="R377" s="156"/>
      <c r="S377" s="156"/>
      <c r="T377" s="156"/>
      <c r="U377" s="156"/>
      <c r="V377" s="156"/>
      <c r="W377" s="156"/>
      <c r="X377" s="156"/>
      <c r="Y377" s="156"/>
      <c r="Z377" s="156"/>
      <c r="AA377" s="156"/>
      <c r="AB377" s="156"/>
      <c r="AC377" s="156"/>
      <c r="AD377" s="156"/>
      <c r="AE377" s="156"/>
      <c r="AF377" s="156"/>
      <c r="AG377" s="156"/>
      <c r="AH377" s="156"/>
      <c r="AI377" s="156"/>
      <c r="AJ377" s="156"/>
      <c r="AK377" s="156"/>
      <c r="AL377" s="156"/>
      <c r="AM377" s="156"/>
      <c r="AN377" s="156"/>
      <c r="AO377" s="156"/>
      <c r="AP377" s="156"/>
      <c r="AQ377" s="156"/>
      <c r="AR377" s="156"/>
      <c r="AS377" s="156"/>
      <c r="AT377" s="156"/>
      <c r="AU377" s="156"/>
      <c r="AV377" s="156"/>
      <c r="AW377" s="156"/>
      <c r="AX377" s="156"/>
      <c r="AY377" s="156"/>
      <c r="AZ377" s="156"/>
      <c r="BA377" s="156"/>
      <c r="BB377" s="156"/>
      <c r="BC377" s="156"/>
      <c r="BD377" s="13"/>
    </row>
    <row r="378" spans="2:95" ht="4.95" customHeight="1" x14ac:dyDescent="0.3">
      <c r="B378" s="11"/>
      <c r="C378" s="35"/>
      <c r="D378" s="36"/>
      <c r="E378" s="36"/>
      <c r="F378" s="36"/>
      <c r="G378" s="36"/>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c r="AL378" s="74"/>
      <c r="AM378" s="74"/>
      <c r="AN378" s="74"/>
      <c r="AO378" s="74"/>
      <c r="AP378" s="74"/>
      <c r="AQ378" s="74"/>
      <c r="AR378" s="74"/>
      <c r="AS378" s="74"/>
      <c r="AT378" s="74"/>
      <c r="AU378" s="74"/>
      <c r="AV378" s="74"/>
      <c r="AW378" s="74"/>
      <c r="AX378" s="74"/>
      <c r="AY378" s="74"/>
      <c r="AZ378" s="74"/>
      <c r="BA378" s="74"/>
      <c r="BB378" s="74"/>
      <c r="BC378" s="74"/>
      <c r="BD378" s="13"/>
    </row>
    <row r="379" spans="2:95" ht="12" customHeight="1" thickBot="1" x14ac:dyDescent="0.35">
      <c r="B379" s="11"/>
      <c r="C379" s="35"/>
      <c r="D379" s="36"/>
      <c r="E379" s="36"/>
      <c r="F379" s="36"/>
      <c r="G379" s="36"/>
      <c r="H379" s="174" t="s">
        <v>54</v>
      </c>
      <c r="I379" s="174"/>
      <c r="J379" s="174"/>
      <c r="K379" s="174"/>
      <c r="L379" s="174"/>
      <c r="M379" s="174"/>
      <c r="N379" s="36"/>
      <c r="O379" s="163" t="s">
        <v>55</v>
      </c>
      <c r="P379" s="163"/>
      <c r="Q379" s="163"/>
      <c r="R379" s="163"/>
      <c r="S379" s="163"/>
      <c r="T379" s="163"/>
      <c r="U379" s="163"/>
      <c r="V379" s="163"/>
      <c r="W379" s="163"/>
      <c r="X379" s="163"/>
      <c r="Y379" s="163"/>
      <c r="Z379" s="163"/>
      <c r="AA379" s="163"/>
      <c r="AB379" s="163"/>
      <c r="AC379" s="163"/>
      <c r="AD379" s="163"/>
      <c r="AE379" s="163"/>
      <c r="AF379" s="163"/>
      <c r="AG379" s="163"/>
      <c r="AH379" s="163"/>
      <c r="AI379" s="163"/>
      <c r="AJ379" s="163"/>
      <c r="AK379" s="163"/>
      <c r="AL379" s="163"/>
      <c r="AM379" s="12"/>
      <c r="AN379" s="168" t="s">
        <v>77</v>
      </c>
      <c r="AO379" s="168"/>
      <c r="AP379" s="168"/>
      <c r="AQ379" s="168"/>
      <c r="AR379" s="168"/>
      <c r="AS379" s="168"/>
      <c r="AT379" s="168"/>
      <c r="AU379" s="168"/>
      <c r="AV379" s="168"/>
      <c r="AW379" s="74"/>
      <c r="AX379" s="74"/>
      <c r="AY379" s="74"/>
      <c r="AZ379" s="74"/>
      <c r="BA379" s="74"/>
      <c r="BB379" s="74"/>
      <c r="BC379" s="74"/>
      <c r="BD379" s="13"/>
    </row>
    <row r="380" spans="2:95" ht="4.95" customHeight="1" x14ac:dyDescent="0.3">
      <c r="B380" s="11"/>
      <c r="C380" s="35"/>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12"/>
      <c r="AN380" s="12"/>
      <c r="AO380" s="12"/>
      <c r="AP380" s="12"/>
      <c r="AQ380" s="12"/>
      <c r="AR380" s="12"/>
      <c r="AS380" s="12"/>
      <c r="AT380" s="12"/>
      <c r="AU380" s="12"/>
      <c r="AV380" s="12"/>
      <c r="AW380" s="74"/>
      <c r="AX380" s="74"/>
      <c r="AY380" s="74"/>
      <c r="AZ380" s="74"/>
      <c r="BA380" s="74"/>
      <c r="BB380" s="74"/>
      <c r="BC380" s="74"/>
      <c r="BD380" s="13"/>
    </row>
    <row r="381" spans="2:95" ht="12" customHeight="1" x14ac:dyDescent="0.3">
      <c r="B381" s="11"/>
      <c r="C381" s="35"/>
      <c r="D381" s="36"/>
      <c r="E381" s="36"/>
      <c r="F381" s="36"/>
      <c r="G381" s="36"/>
      <c r="H381" s="171" t="s">
        <v>50</v>
      </c>
      <c r="I381" s="171"/>
      <c r="J381" s="171"/>
      <c r="K381" s="171"/>
      <c r="L381" s="171"/>
      <c r="M381" s="171"/>
      <c r="N381" s="36"/>
      <c r="O381" s="154" t="s">
        <v>113</v>
      </c>
      <c r="P381" s="154"/>
      <c r="Q381" s="154"/>
      <c r="R381" s="154"/>
      <c r="S381" s="154"/>
      <c r="T381" s="154"/>
      <c r="U381" s="154"/>
      <c r="V381" s="154"/>
      <c r="W381" s="154"/>
      <c r="X381" s="154"/>
      <c r="Y381" s="154"/>
      <c r="Z381" s="154"/>
      <c r="AA381" s="154"/>
      <c r="AB381" s="154"/>
      <c r="AC381" s="154"/>
      <c r="AD381" s="154"/>
      <c r="AE381" s="154"/>
      <c r="AF381" s="154"/>
      <c r="AG381" s="154"/>
      <c r="AH381" s="154"/>
      <c r="AI381" s="154"/>
      <c r="AJ381" s="154"/>
      <c r="AK381" s="154"/>
      <c r="AL381" s="154"/>
      <c r="AM381" s="12"/>
      <c r="AN381" s="155"/>
      <c r="AO381" s="155"/>
      <c r="AP381" s="155"/>
      <c r="AQ381" s="155"/>
      <c r="AR381" s="155"/>
      <c r="AS381" s="155"/>
      <c r="AT381" s="155"/>
      <c r="AU381" s="155"/>
      <c r="AV381" s="155"/>
      <c r="AW381" s="74"/>
      <c r="AX381" s="74"/>
      <c r="AY381" s="74"/>
      <c r="AZ381" s="74"/>
      <c r="BA381" s="74"/>
      <c r="BB381" s="74"/>
      <c r="BC381" s="74"/>
      <c r="BD381" s="13"/>
    </row>
    <row r="382" spans="2:95" ht="4.95" customHeight="1" x14ac:dyDescent="0.3">
      <c r="B382" s="11"/>
      <c r="C382" s="35"/>
      <c r="D382" s="36"/>
      <c r="E382" s="36"/>
      <c r="F382" s="36"/>
      <c r="G382" s="36"/>
      <c r="H382" s="78"/>
      <c r="I382" s="78"/>
      <c r="J382" s="78"/>
      <c r="K382" s="78"/>
      <c r="L382" s="78"/>
      <c r="M382" s="78"/>
      <c r="N382" s="3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12"/>
      <c r="AN382" s="66"/>
      <c r="AO382" s="66"/>
      <c r="AP382" s="66"/>
      <c r="AQ382" s="66"/>
      <c r="AR382" s="66"/>
      <c r="AS382" s="66"/>
      <c r="AT382" s="66"/>
      <c r="AU382" s="66"/>
      <c r="AV382" s="66"/>
      <c r="AW382" s="74"/>
      <c r="AX382" s="74"/>
      <c r="AY382" s="74"/>
      <c r="AZ382" s="74"/>
      <c r="BA382" s="74"/>
      <c r="BB382" s="74"/>
      <c r="BC382" s="74"/>
      <c r="BD382" s="13"/>
    </row>
    <row r="383" spans="2:95" ht="12" customHeight="1" x14ac:dyDescent="0.3">
      <c r="B383" s="11"/>
      <c r="C383" s="35"/>
      <c r="D383" s="36"/>
      <c r="E383" s="36"/>
      <c r="F383" s="36"/>
      <c r="G383" s="36"/>
      <c r="H383" s="171" t="s">
        <v>52</v>
      </c>
      <c r="I383" s="171"/>
      <c r="J383" s="171"/>
      <c r="K383" s="171"/>
      <c r="L383" s="171"/>
      <c r="M383" s="171"/>
      <c r="N383" s="36"/>
      <c r="O383" s="154" t="s">
        <v>125</v>
      </c>
      <c r="P383" s="154"/>
      <c r="Q383" s="154"/>
      <c r="R383" s="154"/>
      <c r="S383" s="154"/>
      <c r="T383" s="154"/>
      <c r="U383" s="154"/>
      <c r="V383" s="154"/>
      <c r="W383" s="154"/>
      <c r="X383" s="154"/>
      <c r="Y383" s="154"/>
      <c r="Z383" s="154"/>
      <c r="AA383" s="154"/>
      <c r="AB383" s="154"/>
      <c r="AC383" s="154"/>
      <c r="AD383" s="154"/>
      <c r="AE383" s="154"/>
      <c r="AF383" s="154"/>
      <c r="AG383" s="154"/>
      <c r="AH383" s="154"/>
      <c r="AI383" s="154"/>
      <c r="AJ383" s="154"/>
      <c r="AK383" s="154"/>
      <c r="AL383" s="154"/>
      <c r="AM383" s="12"/>
      <c r="AN383" s="155"/>
      <c r="AO383" s="155"/>
      <c r="AP383" s="155"/>
      <c r="AQ383" s="155"/>
      <c r="AR383" s="155"/>
      <c r="AS383" s="155"/>
      <c r="AT383" s="155"/>
      <c r="AU383" s="155"/>
      <c r="AV383" s="155"/>
      <c r="AW383" s="74"/>
      <c r="AX383" s="74"/>
      <c r="AY383" s="74"/>
      <c r="AZ383" s="74"/>
      <c r="BA383" s="74"/>
      <c r="BB383" s="74"/>
      <c r="BC383" s="74"/>
      <c r="BD383" s="13"/>
      <c r="BG383" s="120"/>
      <c r="BH383" s="120"/>
      <c r="BI383" s="120"/>
      <c r="BJ383" s="120"/>
      <c r="BK383" s="120"/>
      <c r="BL383" s="120"/>
      <c r="BM383" s="120"/>
      <c r="BN383" s="120"/>
      <c r="BO383" s="120"/>
      <c r="BP383" s="120"/>
      <c r="BQ383" s="120"/>
      <c r="BR383" s="120"/>
      <c r="BS383" s="120"/>
      <c r="BT383" s="120"/>
      <c r="BU383" s="120"/>
      <c r="BV383" s="120"/>
      <c r="BW383" s="120"/>
      <c r="BX383" s="120"/>
      <c r="BY383" s="120"/>
      <c r="BZ383" s="120"/>
      <c r="CA383" s="120"/>
      <c r="CB383" s="120"/>
      <c r="CC383" s="120"/>
      <c r="CD383" s="120"/>
      <c r="CE383" s="120"/>
      <c r="CF383" s="120"/>
      <c r="CG383" s="120"/>
      <c r="CH383" s="120"/>
      <c r="CI383" s="120"/>
      <c r="CJ383" s="120"/>
      <c r="CK383" s="120"/>
      <c r="CL383" s="120"/>
      <c r="CM383" s="120"/>
      <c r="CN383" s="120"/>
      <c r="CO383" s="120"/>
      <c r="CP383" s="120"/>
      <c r="CQ383" s="120"/>
    </row>
    <row r="384" spans="2:95" ht="4.95" customHeight="1" x14ac:dyDescent="0.3">
      <c r="B384" s="11"/>
      <c r="C384" s="35"/>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12"/>
      <c r="AN384" s="12"/>
      <c r="AO384" s="12"/>
      <c r="AP384" s="12"/>
      <c r="AQ384" s="12"/>
      <c r="AR384" s="12"/>
      <c r="AS384" s="12"/>
      <c r="AT384" s="12"/>
      <c r="AU384" s="12"/>
      <c r="AV384" s="12"/>
      <c r="AW384" s="60"/>
      <c r="AX384" s="60"/>
      <c r="AY384" s="60"/>
      <c r="AZ384" s="60"/>
      <c r="BA384" s="60"/>
      <c r="BB384" s="60"/>
      <c r="BC384" s="60"/>
      <c r="BD384" s="13"/>
    </row>
    <row r="385" spans="2:71" ht="12" customHeight="1" x14ac:dyDescent="0.3">
      <c r="B385" s="11"/>
      <c r="C385" s="35"/>
      <c r="D385" s="36"/>
      <c r="E385" s="36"/>
      <c r="F385" s="36"/>
      <c r="G385" s="36"/>
      <c r="H385" s="171" t="s">
        <v>51</v>
      </c>
      <c r="I385" s="171"/>
      <c r="J385" s="171"/>
      <c r="K385" s="171"/>
      <c r="L385" s="171"/>
      <c r="M385" s="171"/>
      <c r="N385" s="36"/>
      <c r="O385" s="154" t="s">
        <v>151</v>
      </c>
      <c r="P385" s="154"/>
      <c r="Q385" s="154"/>
      <c r="R385" s="154"/>
      <c r="S385" s="154"/>
      <c r="T385" s="154"/>
      <c r="U385" s="154"/>
      <c r="V385" s="154"/>
      <c r="W385" s="154"/>
      <c r="X385" s="154"/>
      <c r="Y385" s="154"/>
      <c r="Z385" s="154"/>
      <c r="AA385" s="154"/>
      <c r="AB385" s="154"/>
      <c r="AC385" s="154"/>
      <c r="AD385" s="154"/>
      <c r="AE385" s="154"/>
      <c r="AF385" s="154"/>
      <c r="AG385" s="154"/>
      <c r="AH385" s="154"/>
      <c r="AI385" s="154"/>
      <c r="AJ385" s="154"/>
      <c r="AK385" s="154"/>
      <c r="AL385" s="154"/>
      <c r="AM385" s="12"/>
      <c r="AN385" s="155"/>
      <c r="AO385" s="155"/>
      <c r="AP385" s="155"/>
      <c r="AQ385" s="155"/>
      <c r="AR385" s="155"/>
      <c r="AS385" s="155"/>
      <c r="AT385" s="155"/>
      <c r="AU385" s="155"/>
      <c r="AV385" s="155"/>
      <c r="AW385" s="60"/>
      <c r="AX385" s="60"/>
      <c r="AY385" s="60"/>
      <c r="AZ385" s="60"/>
      <c r="BA385" s="60"/>
      <c r="BB385" s="60"/>
      <c r="BC385" s="60"/>
      <c r="BD385" s="13"/>
    </row>
    <row r="386" spans="2:71" ht="4.95" customHeight="1" x14ac:dyDescent="0.3">
      <c r="B386" s="11"/>
      <c r="C386" s="35"/>
      <c r="D386" s="36"/>
      <c r="E386" s="36"/>
      <c r="F386" s="36"/>
      <c r="G386" s="36"/>
      <c r="H386" s="78"/>
      <c r="I386" s="78"/>
      <c r="J386" s="78"/>
      <c r="K386" s="78"/>
      <c r="L386" s="78"/>
      <c r="M386" s="78"/>
      <c r="N386" s="3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12"/>
      <c r="AN386" s="66"/>
      <c r="AO386" s="66"/>
      <c r="AP386" s="66"/>
      <c r="AQ386" s="66"/>
      <c r="AR386" s="66"/>
      <c r="AS386" s="66"/>
      <c r="AT386" s="66"/>
      <c r="AU386" s="66"/>
      <c r="AV386" s="66"/>
      <c r="AW386" s="60"/>
      <c r="AX386" s="60"/>
      <c r="AY386" s="60"/>
      <c r="AZ386" s="60"/>
      <c r="BA386" s="60"/>
      <c r="BB386" s="60"/>
      <c r="BC386" s="60"/>
      <c r="BD386" s="13"/>
    </row>
    <row r="387" spans="2:71" ht="12" customHeight="1" x14ac:dyDescent="0.3">
      <c r="B387" s="11"/>
      <c r="C387" s="35"/>
      <c r="D387" s="36"/>
      <c r="E387" s="36"/>
      <c r="F387" s="36"/>
      <c r="G387" s="36"/>
      <c r="H387" s="171" t="s">
        <v>53</v>
      </c>
      <c r="I387" s="171"/>
      <c r="J387" s="171"/>
      <c r="K387" s="171"/>
      <c r="L387" s="171"/>
      <c r="M387" s="171"/>
      <c r="N387" s="36"/>
      <c r="O387" s="154" t="s">
        <v>126</v>
      </c>
      <c r="P387" s="154"/>
      <c r="Q387" s="154"/>
      <c r="R387" s="154"/>
      <c r="S387" s="154"/>
      <c r="T387" s="154"/>
      <c r="U387" s="154"/>
      <c r="V387" s="154"/>
      <c r="W387" s="154"/>
      <c r="X387" s="154"/>
      <c r="Y387" s="154"/>
      <c r="Z387" s="154"/>
      <c r="AA387" s="154"/>
      <c r="AB387" s="154"/>
      <c r="AC387" s="154"/>
      <c r="AD387" s="154"/>
      <c r="AE387" s="154"/>
      <c r="AF387" s="154"/>
      <c r="AG387" s="154"/>
      <c r="AH387" s="154"/>
      <c r="AI387" s="154"/>
      <c r="AJ387" s="154"/>
      <c r="AK387" s="154"/>
      <c r="AL387" s="154"/>
      <c r="AM387" s="12"/>
      <c r="AN387" s="155"/>
      <c r="AO387" s="155"/>
      <c r="AP387" s="155"/>
      <c r="AQ387" s="155"/>
      <c r="AR387" s="155"/>
      <c r="AS387" s="155"/>
      <c r="AT387" s="155"/>
      <c r="AU387" s="155"/>
      <c r="AV387" s="155"/>
      <c r="AW387" s="60"/>
      <c r="AX387" s="60"/>
      <c r="AY387" s="60"/>
      <c r="AZ387" s="60"/>
      <c r="BA387" s="60"/>
      <c r="BB387" s="60"/>
      <c r="BC387" s="60"/>
      <c r="BD387" s="13"/>
    </row>
    <row r="388" spans="2:71" ht="4.95" customHeight="1" x14ac:dyDescent="0.3">
      <c r="B388" s="11"/>
      <c r="C388" s="35"/>
      <c r="D388" s="36"/>
      <c r="E388" s="36"/>
      <c r="F388" s="36"/>
      <c r="G388" s="36"/>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P388" s="60"/>
      <c r="AQ388" s="60"/>
      <c r="AR388" s="60"/>
      <c r="AS388" s="60"/>
      <c r="AT388" s="60"/>
      <c r="AU388" s="60"/>
      <c r="AV388" s="60"/>
      <c r="AW388" s="60"/>
      <c r="AX388" s="60"/>
      <c r="AY388" s="60"/>
      <c r="AZ388" s="60"/>
      <c r="BA388" s="60"/>
      <c r="BB388" s="60"/>
      <c r="BC388" s="60"/>
      <c r="BD388" s="13"/>
    </row>
    <row r="389" spans="2:71" s="132" customFormat="1" ht="12" customHeight="1" x14ac:dyDescent="0.3">
      <c r="B389" s="11"/>
      <c r="C389" s="35"/>
      <c r="D389" s="36"/>
      <c r="E389" s="36"/>
      <c r="F389" s="36"/>
      <c r="G389" s="36"/>
      <c r="H389" s="171" t="s">
        <v>53</v>
      </c>
      <c r="I389" s="171"/>
      <c r="J389" s="171"/>
      <c r="K389" s="171"/>
      <c r="L389" s="171"/>
      <c r="M389" s="171"/>
      <c r="N389" s="60"/>
      <c r="O389" s="154" t="s">
        <v>135</v>
      </c>
      <c r="P389" s="154"/>
      <c r="Q389" s="154"/>
      <c r="R389" s="154"/>
      <c r="S389" s="154"/>
      <c r="T389" s="154"/>
      <c r="U389" s="154"/>
      <c r="V389" s="154"/>
      <c r="W389" s="154"/>
      <c r="X389" s="154"/>
      <c r="Y389" s="154"/>
      <c r="Z389" s="154"/>
      <c r="AA389" s="154"/>
      <c r="AB389" s="154"/>
      <c r="AC389" s="154"/>
      <c r="AD389" s="154"/>
      <c r="AE389" s="154"/>
      <c r="AF389" s="154"/>
      <c r="AG389" s="154"/>
      <c r="AH389" s="154"/>
      <c r="AI389" s="154"/>
      <c r="AJ389" s="154"/>
      <c r="AK389" s="154"/>
      <c r="AL389" s="154"/>
      <c r="AN389" s="155"/>
      <c r="AO389" s="155"/>
      <c r="AP389" s="155"/>
      <c r="AQ389" s="155"/>
      <c r="AR389" s="155"/>
      <c r="AS389" s="155"/>
      <c r="AT389" s="155"/>
      <c r="AU389" s="155"/>
      <c r="AV389" s="155"/>
      <c r="AW389" s="60"/>
      <c r="AX389" s="60"/>
      <c r="AY389" s="60"/>
      <c r="AZ389" s="60"/>
      <c r="BA389" s="60"/>
      <c r="BB389" s="60"/>
      <c r="BC389" s="60"/>
      <c r="BD389" s="13"/>
    </row>
    <row r="390" spans="2:71" s="132" customFormat="1" ht="4.95" customHeight="1" x14ac:dyDescent="0.3">
      <c r="B390" s="11"/>
      <c r="C390" s="35"/>
      <c r="D390" s="36"/>
      <c r="E390" s="36"/>
      <c r="F390" s="36"/>
      <c r="G390" s="36"/>
      <c r="H390" s="133"/>
      <c r="I390" s="133"/>
      <c r="J390" s="133"/>
      <c r="K390" s="133"/>
      <c r="L390" s="133"/>
      <c r="M390" s="133"/>
      <c r="N390" s="60"/>
      <c r="O390" s="134"/>
      <c r="P390" s="134"/>
      <c r="Q390" s="134"/>
      <c r="R390" s="134"/>
      <c r="S390" s="134"/>
      <c r="T390" s="134"/>
      <c r="U390" s="134"/>
      <c r="V390" s="134"/>
      <c r="W390" s="134"/>
      <c r="X390" s="134"/>
      <c r="Y390" s="134"/>
      <c r="Z390" s="134"/>
      <c r="AA390" s="134"/>
      <c r="AB390" s="134"/>
      <c r="AC390" s="134"/>
      <c r="AD390" s="134"/>
      <c r="AE390" s="134"/>
      <c r="AF390" s="134"/>
      <c r="AG390" s="134"/>
      <c r="AH390" s="134"/>
      <c r="AI390" s="134"/>
      <c r="AJ390" s="134"/>
      <c r="AK390" s="134"/>
      <c r="AL390" s="134"/>
      <c r="AN390" s="135"/>
      <c r="AO390" s="135"/>
      <c r="AP390" s="135"/>
      <c r="AQ390" s="135"/>
      <c r="AR390" s="135"/>
      <c r="AS390" s="135"/>
      <c r="AT390" s="135"/>
      <c r="AU390" s="135"/>
      <c r="AV390" s="135"/>
      <c r="AW390" s="60"/>
      <c r="AX390" s="60"/>
      <c r="AY390" s="60"/>
      <c r="AZ390" s="60"/>
      <c r="BA390" s="60"/>
      <c r="BB390" s="60"/>
      <c r="BC390" s="60"/>
      <c r="BD390" s="13"/>
    </row>
    <row r="391" spans="2:71" ht="12" customHeight="1" x14ac:dyDescent="0.3">
      <c r="B391" s="11"/>
      <c r="C391" s="35"/>
      <c r="D391" s="36"/>
      <c r="E391" s="36"/>
      <c r="F391" s="36"/>
      <c r="G391" s="36"/>
      <c r="H391" s="173" t="s">
        <v>57</v>
      </c>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c r="AG391" s="173"/>
      <c r="AH391" s="173"/>
      <c r="AI391" s="173"/>
      <c r="AJ391" s="173"/>
      <c r="AK391" s="173"/>
      <c r="AL391" s="173"/>
      <c r="AM391" s="12"/>
      <c r="AN391" s="155">
        <f>+AN381+AN383+AN385+AN387+AN389</f>
        <v>0</v>
      </c>
      <c r="AO391" s="155"/>
      <c r="AP391" s="155"/>
      <c r="AQ391" s="155"/>
      <c r="AR391" s="155"/>
      <c r="AS391" s="155"/>
      <c r="AT391" s="155"/>
      <c r="AU391" s="155"/>
      <c r="AV391" s="155"/>
      <c r="AW391" s="60"/>
      <c r="AX391" s="60"/>
      <c r="AY391" s="60"/>
      <c r="AZ391" s="60"/>
      <c r="BA391" s="60"/>
      <c r="BB391" s="60"/>
      <c r="BC391" s="60"/>
      <c r="BD391" s="13"/>
      <c r="BJ391" s="178"/>
      <c r="BK391" s="179"/>
      <c r="BL391" s="179"/>
      <c r="BM391" s="179"/>
      <c r="BN391" s="179"/>
      <c r="BO391" s="179"/>
      <c r="BP391" s="179"/>
      <c r="BQ391" s="179"/>
      <c r="BR391" s="179"/>
      <c r="BS391" s="179"/>
    </row>
    <row r="392" spans="2:71" s="97" customFormat="1" ht="12" customHeight="1" x14ac:dyDescent="0.3">
      <c r="B392" s="11"/>
      <c r="C392" s="35"/>
      <c r="D392" s="36"/>
      <c r="E392" s="36"/>
      <c r="F392" s="36"/>
      <c r="G392" s="36"/>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P392" s="60"/>
      <c r="AQ392" s="60"/>
      <c r="AR392" s="60"/>
      <c r="AS392" s="60"/>
      <c r="AT392" s="60"/>
      <c r="AU392" s="60"/>
      <c r="AV392" s="60"/>
      <c r="AW392" s="60"/>
      <c r="AX392" s="60"/>
      <c r="AY392" s="60"/>
      <c r="AZ392" s="60"/>
      <c r="BA392" s="60"/>
      <c r="BB392" s="60"/>
      <c r="BC392" s="60"/>
      <c r="BD392" s="13"/>
    </row>
    <row r="393" spans="2:71" ht="12" customHeight="1" x14ac:dyDescent="0.3">
      <c r="B393" s="11"/>
      <c r="C393" s="35"/>
      <c r="D393" s="36"/>
      <c r="E393" s="36"/>
      <c r="F393" s="36"/>
      <c r="G393" s="36"/>
      <c r="H393" s="180" t="str">
        <f>IF((AN391)&lt;1,"*** Napomena: Ukupno raspoređeni procenti iznose manji od 100%. Molimo vas rasporedite procente da ukupno bude 100%"," ")</f>
        <v>*** Napomena: Ukupno raspoređeni procenti iznose manji od 100%. Molimo vas rasporedite procente da ukupno bude 100%</v>
      </c>
      <c r="I393" s="180"/>
      <c r="J393" s="180"/>
      <c r="K393" s="180"/>
      <c r="L393" s="180"/>
      <c r="M393" s="180"/>
      <c r="N393" s="180"/>
      <c r="O393" s="180"/>
      <c r="P393" s="180"/>
      <c r="Q393" s="180"/>
      <c r="R393" s="180"/>
      <c r="S393" s="180"/>
      <c r="T393" s="180"/>
      <c r="U393" s="180"/>
      <c r="V393" s="180"/>
      <c r="W393" s="180"/>
      <c r="X393" s="180"/>
      <c r="Y393" s="180"/>
      <c r="Z393" s="180"/>
      <c r="AA393" s="180"/>
      <c r="AB393" s="180"/>
      <c r="AC393" s="180"/>
      <c r="AD393" s="180"/>
      <c r="AE393" s="180"/>
      <c r="AF393" s="180"/>
      <c r="AG393" s="180"/>
      <c r="AH393" s="180"/>
      <c r="AI393" s="180"/>
      <c r="AJ393" s="180"/>
      <c r="AK393" s="180"/>
      <c r="AL393" s="180"/>
      <c r="AM393" s="180"/>
      <c r="AN393" s="180"/>
      <c r="AO393" s="180"/>
      <c r="AP393" s="180"/>
      <c r="AQ393" s="180"/>
      <c r="AR393" s="180"/>
      <c r="AS393" s="180"/>
      <c r="AT393" s="180"/>
      <c r="AU393" s="180"/>
      <c r="AV393" s="180"/>
      <c r="AW393" s="180"/>
      <c r="AX393" s="180"/>
      <c r="AY393" s="180"/>
      <c r="AZ393" s="180"/>
      <c r="BA393" s="180"/>
      <c r="BB393" s="180"/>
      <c r="BC393" s="180"/>
      <c r="BD393" s="13"/>
    </row>
    <row r="394" spans="2:71" s="94" customFormat="1" ht="12" customHeight="1" x14ac:dyDescent="0.3">
      <c r="B394" s="11"/>
      <c r="C394" s="35"/>
      <c r="D394" s="36"/>
      <c r="E394" s="36"/>
      <c r="F394" s="36"/>
      <c r="G394" s="36"/>
      <c r="H394" s="180"/>
      <c r="I394" s="180"/>
      <c r="J394" s="180"/>
      <c r="K394" s="180"/>
      <c r="L394" s="180"/>
      <c r="M394" s="180"/>
      <c r="N394" s="180"/>
      <c r="O394" s="180"/>
      <c r="P394" s="180"/>
      <c r="Q394" s="180"/>
      <c r="R394" s="180"/>
      <c r="S394" s="180"/>
      <c r="T394" s="180"/>
      <c r="U394" s="180"/>
      <c r="V394" s="180"/>
      <c r="W394" s="180"/>
      <c r="X394" s="180"/>
      <c r="Y394" s="180"/>
      <c r="Z394" s="180"/>
      <c r="AA394" s="180"/>
      <c r="AB394" s="180"/>
      <c r="AC394" s="180"/>
      <c r="AD394" s="180"/>
      <c r="AE394" s="180"/>
      <c r="AF394" s="180"/>
      <c r="AG394" s="180"/>
      <c r="AH394" s="180"/>
      <c r="AI394" s="180"/>
      <c r="AJ394" s="180"/>
      <c r="AK394" s="180"/>
      <c r="AL394" s="180"/>
      <c r="AM394" s="180"/>
      <c r="AN394" s="180"/>
      <c r="AO394" s="180"/>
      <c r="AP394" s="180"/>
      <c r="AQ394" s="180"/>
      <c r="AR394" s="180"/>
      <c r="AS394" s="180"/>
      <c r="AT394" s="180"/>
      <c r="AU394" s="180"/>
      <c r="AV394" s="180"/>
      <c r="AW394" s="180"/>
      <c r="AX394" s="180"/>
      <c r="AY394" s="180"/>
      <c r="AZ394" s="180"/>
      <c r="BA394" s="180"/>
      <c r="BB394" s="180"/>
      <c r="BC394" s="180"/>
      <c r="BD394" s="13"/>
      <c r="BH394" s="179"/>
      <c r="BI394" s="179"/>
      <c r="BJ394" s="179"/>
      <c r="BK394" s="179"/>
      <c r="BL394" s="179"/>
      <c r="BM394" s="179"/>
      <c r="BN394" s="179"/>
    </row>
    <row r="395" spans="2:71" ht="12" customHeight="1" x14ac:dyDescent="0.3">
      <c r="B395" s="11"/>
      <c r="C395" s="35"/>
      <c r="D395" s="36"/>
      <c r="E395" s="36"/>
      <c r="F395" s="36"/>
      <c r="G395" s="36"/>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c r="AN395" s="60"/>
      <c r="AO395" s="60"/>
      <c r="AP395" s="60"/>
      <c r="AQ395" s="60"/>
      <c r="AR395" s="60"/>
      <c r="AS395" s="60"/>
      <c r="AT395" s="60"/>
      <c r="AU395" s="60"/>
      <c r="AV395" s="60"/>
      <c r="AW395" s="60"/>
      <c r="AX395" s="60"/>
      <c r="AY395" s="60"/>
      <c r="AZ395" s="60"/>
      <c r="BA395" s="60"/>
      <c r="BB395" s="60"/>
      <c r="BC395" s="60"/>
      <c r="BD395" s="13"/>
    </row>
    <row r="396" spans="2:71" s="138" customFormat="1" ht="12" customHeight="1" x14ac:dyDescent="0.3">
      <c r="B396" s="11"/>
      <c r="C396" s="35"/>
      <c r="D396" s="36"/>
      <c r="E396" s="36"/>
      <c r="F396" s="36"/>
      <c r="G396" s="36"/>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0"/>
      <c r="AI396" s="60"/>
      <c r="AJ396" s="60"/>
      <c r="AK396" s="60"/>
      <c r="AL396" s="60"/>
      <c r="AM396" s="60"/>
      <c r="AN396" s="60"/>
      <c r="AO396" s="60"/>
      <c r="AP396" s="60"/>
      <c r="AQ396" s="60"/>
      <c r="AR396" s="60"/>
      <c r="AS396" s="60"/>
      <c r="AT396" s="60"/>
      <c r="AU396" s="60"/>
      <c r="AV396" s="60"/>
      <c r="AW396" s="60"/>
      <c r="AX396" s="60"/>
      <c r="AY396" s="60"/>
      <c r="AZ396" s="60"/>
      <c r="BA396" s="60"/>
      <c r="BB396" s="60"/>
      <c r="BC396" s="60"/>
      <c r="BD396" s="13"/>
    </row>
    <row r="397" spans="2:71" ht="15" customHeight="1" x14ac:dyDescent="0.3">
      <c r="B397" s="11"/>
      <c r="C397" s="35"/>
      <c r="D397" s="161" t="s">
        <v>84</v>
      </c>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c r="AA397" s="161"/>
      <c r="AB397" s="161"/>
      <c r="AC397" s="161"/>
      <c r="AD397" s="161"/>
      <c r="AE397" s="161"/>
      <c r="AF397" s="161"/>
      <c r="AG397" s="161"/>
      <c r="AH397" s="161"/>
      <c r="AI397" s="161"/>
      <c r="AJ397" s="161"/>
      <c r="AK397" s="161"/>
      <c r="AL397" s="161"/>
      <c r="AM397" s="161"/>
      <c r="AN397" s="161"/>
      <c r="AO397" s="161"/>
      <c r="AP397" s="161"/>
      <c r="AQ397" s="161"/>
      <c r="AR397" s="161"/>
      <c r="AS397" s="161"/>
      <c r="AT397" s="161"/>
      <c r="AU397" s="161"/>
      <c r="AV397" s="161"/>
      <c r="AW397" s="161"/>
      <c r="AX397" s="161"/>
      <c r="AY397" s="161"/>
      <c r="AZ397" s="161"/>
      <c r="BA397" s="161"/>
      <c r="BB397" s="161"/>
      <c r="BC397" s="161"/>
      <c r="BD397" s="13"/>
    </row>
    <row r="398" spans="2:71" ht="12" customHeight="1" x14ac:dyDescent="0.3">
      <c r="B398" s="11"/>
      <c r="C398" s="35"/>
      <c r="D398" s="36"/>
      <c r="E398" s="36"/>
      <c r="F398" s="36"/>
      <c r="G398" s="36"/>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0"/>
      <c r="AI398" s="60"/>
      <c r="AJ398" s="60"/>
      <c r="AK398" s="60"/>
      <c r="AL398" s="60"/>
      <c r="AM398" s="60"/>
      <c r="AN398" s="60"/>
      <c r="AO398" s="60"/>
      <c r="AP398" s="60"/>
      <c r="AQ398" s="60"/>
      <c r="AR398" s="60"/>
      <c r="AS398" s="60"/>
      <c r="AT398" s="60"/>
      <c r="AU398" s="60"/>
      <c r="AV398" s="60"/>
      <c r="AW398" s="60"/>
      <c r="AX398" s="60"/>
      <c r="AY398" s="60"/>
      <c r="AZ398" s="60"/>
      <c r="BA398" s="60"/>
      <c r="BB398" s="60"/>
      <c r="BC398" s="60"/>
      <c r="BD398" s="13"/>
    </row>
    <row r="399" spans="2:71" ht="12" customHeight="1" x14ac:dyDescent="0.3">
      <c r="B399" s="11"/>
      <c r="C399" s="35"/>
      <c r="D399" s="36"/>
      <c r="E399" s="36"/>
      <c r="F399" s="36"/>
      <c r="G399" s="36"/>
      <c r="H399" s="156" t="s">
        <v>79</v>
      </c>
      <c r="I399" s="156"/>
      <c r="J399" s="156"/>
      <c r="K399" s="156"/>
      <c r="L399" s="156"/>
      <c r="M399" s="156"/>
      <c r="N399" s="156"/>
      <c r="O399" s="156"/>
      <c r="P399" s="156"/>
      <c r="Q399" s="156"/>
      <c r="R399" s="156"/>
      <c r="S399" s="156"/>
      <c r="T399" s="156"/>
      <c r="U399" s="156"/>
      <c r="V399" s="156"/>
      <c r="W399" s="156"/>
      <c r="X399" s="156"/>
      <c r="Y399" s="156"/>
      <c r="Z399" s="156"/>
      <c r="AA399" s="156"/>
      <c r="AB399" s="156"/>
      <c r="AC399" s="156"/>
      <c r="AD399" s="156"/>
      <c r="AE399" s="156"/>
      <c r="AF399" s="156"/>
      <c r="AG399" s="156"/>
      <c r="AH399" s="156"/>
      <c r="AI399" s="156"/>
      <c r="AJ399" s="156"/>
      <c r="AK399" s="156"/>
      <c r="AL399" s="156"/>
      <c r="AM399" s="156"/>
      <c r="AN399" s="156"/>
      <c r="AO399" s="156"/>
      <c r="AP399" s="156"/>
      <c r="AQ399" s="156"/>
      <c r="AR399" s="156"/>
      <c r="AS399" s="156"/>
      <c r="AT399" s="156"/>
      <c r="AU399" s="156"/>
      <c r="AV399" s="156"/>
      <c r="AW399" s="156"/>
      <c r="AX399" s="156"/>
      <c r="AY399" s="156"/>
      <c r="AZ399" s="156"/>
      <c r="BA399" s="156"/>
      <c r="BB399" s="156"/>
      <c r="BC399" s="156"/>
      <c r="BD399" s="13"/>
    </row>
    <row r="400" spans="2:71" ht="12" customHeight="1" x14ac:dyDescent="0.3">
      <c r="B400" s="11"/>
      <c r="C400" s="35"/>
      <c r="D400" s="36"/>
      <c r="E400" s="36"/>
      <c r="F400" s="36"/>
      <c r="G400" s="36"/>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0"/>
      <c r="AI400" s="60"/>
      <c r="AJ400" s="60"/>
      <c r="AK400" s="60"/>
      <c r="AL400" s="60"/>
      <c r="AM400" s="60"/>
      <c r="AN400" s="60"/>
      <c r="AO400" s="60"/>
      <c r="AP400" s="60"/>
      <c r="AQ400" s="60"/>
      <c r="AR400" s="60"/>
      <c r="AS400" s="60"/>
      <c r="AT400" s="60"/>
      <c r="AU400" s="60"/>
      <c r="AV400" s="60"/>
      <c r="AW400" s="60"/>
      <c r="AX400" s="60"/>
      <c r="AY400" s="60"/>
      <c r="AZ400" s="60"/>
      <c r="BA400" s="60"/>
      <c r="BB400" s="60"/>
      <c r="BC400" s="60"/>
      <c r="BD400" s="13"/>
    </row>
    <row r="401" spans="2:83" ht="12" customHeight="1" thickBot="1" x14ac:dyDescent="0.35">
      <c r="B401" s="11"/>
      <c r="C401" s="35"/>
      <c r="D401" s="36"/>
      <c r="E401" s="36"/>
      <c r="F401" s="36"/>
      <c r="G401" s="36"/>
      <c r="H401" s="163" t="s">
        <v>55</v>
      </c>
      <c r="I401" s="163"/>
      <c r="J401" s="163"/>
      <c r="K401" s="163"/>
      <c r="L401" s="163"/>
      <c r="M401" s="163"/>
      <c r="N401" s="163"/>
      <c r="O401" s="163"/>
      <c r="P401" s="163"/>
      <c r="Q401" s="163"/>
      <c r="R401" s="163"/>
      <c r="S401" s="163"/>
      <c r="T401" s="163"/>
      <c r="U401" s="163"/>
      <c r="V401" s="163"/>
      <c r="W401" s="163"/>
      <c r="X401" s="163"/>
      <c r="Y401" s="163"/>
      <c r="Z401" s="163"/>
      <c r="AA401" s="163"/>
      <c r="AB401" s="163"/>
      <c r="AC401" s="163"/>
      <c r="AD401" s="163"/>
      <c r="AE401" s="163"/>
      <c r="AF401" s="163"/>
      <c r="AG401" s="163"/>
      <c r="AH401" s="163"/>
      <c r="AI401" s="163"/>
      <c r="AJ401" s="163"/>
      <c r="AK401" s="163"/>
      <c r="AL401" s="163"/>
      <c r="AM401" s="163"/>
      <c r="AN401" s="60"/>
      <c r="AO401" s="168" t="s">
        <v>114</v>
      </c>
      <c r="AP401" s="168"/>
      <c r="AQ401" s="168"/>
      <c r="AR401" s="168"/>
      <c r="AS401" s="168"/>
      <c r="AT401" s="168"/>
      <c r="AU401" s="168"/>
      <c r="AV401" s="168"/>
      <c r="AW401" s="168"/>
      <c r="AX401" s="60"/>
      <c r="AY401" s="60"/>
      <c r="AZ401" s="60"/>
      <c r="BA401" s="60"/>
      <c r="BB401" s="60"/>
      <c r="BC401" s="60"/>
      <c r="BD401" s="13"/>
    </row>
    <row r="402" spans="2:83" ht="4.95" customHeight="1" x14ac:dyDescent="0.3">
      <c r="B402" s="11"/>
      <c r="C402" s="35"/>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60"/>
      <c r="AG402" s="60"/>
      <c r="AH402" s="60"/>
      <c r="AI402" s="60"/>
      <c r="AJ402" s="60"/>
      <c r="AK402" s="60"/>
      <c r="AL402" s="60"/>
      <c r="AM402" s="60"/>
      <c r="AN402" s="60"/>
      <c r="AO402" s="12"/>
      <c r="AP402" s="12"/>
      <c r="AQ402" s="12"/>
      <c r="AR402" s="12"/>
      <c r="AS402" s="12"/>
      <c r="AT402" s="12"/>
      <c r="AU402" s="12"/>
      <c r="AV402" s="12"/>
      <c r="AW402" s="12"/>
      <c r="AX402" s="60"/>
      <c r="AY402" s="60"/>
      <c r="AZ402" s="60"/>
      <c r="BA402" s="60"/>
      <c r="BB402" s="60"/>
      <c r="BC402" s="60"/>
      <c r="BD402" s="13"/>
    </row>
    <row r="403" spans="2:83" ht="12" customHeight="1" x14ac:dyDescent="0.3">
      <c r="B403" s="11"/>
      <c r="C403" s="35"/>
      <c r="D403" s="36"/>
      <c r="E403" s="36"/>
      <c r="F403" s="36"/>
      <c r="G403" s="36"/>
      <c r="H403" s="154" t="s">
        <v>136</v>
      </c>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c r="AG403" s="154"/>
      <c r="AH403" s="154"/>
      <c r="AI403" s="154"/>
      <c r="AJ403" s="154"/>
      <c r="AK403" s="154"/>
      <c r="AL403" s="154"/>
      <c r="AM403" s="154"/>
      <c r="AN403" s="60"/>
      <c r="AO403" s="172"/>
      <c r="AP403" s="172"/>
      <c r="AQ403" s="172"/>
      <c r="AR403" s="172"/>
      <c r="AS403" s="172"/>
      <c r="AT403" s="172"/>
      <c r="AU403" s="172"/>
      <c r="AV403" s="172"/>
      <c r="AW403" s="172"/>
      <c r="AX403" s="60"/>
      <c r="AY403" s="60"/>
      <c r="AZ403" s="60"/>
      <c r="BA403" s="60"/>
      <c r="BB403" s="60"/>
      <c r="BC403" s="60"/>
      <c r="BD403" s="13"/>
    </row>
    <row r="404" spans="2:83" ht="4.95" customHeight="1" x14ac:dyDescent="0.3">
      <c r="B404" s="11"/>
      <c r="C404" s="35"/>
      <c r="D404" s="36"/>
      <c r="E404" s="36"/>
      <c r="F404" s="36"/>
      <c r="G404" s="3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60"/>
      <c r="AG404" s="60"/>
      <c r="AH404" s="60"/>
      <c r="AI404" s="60"/>
      <c r="AJ404" s="60"/>
      <c r="AK404" s="60"/>
      <c r="AL404" s="60"/>
      <c r="AM404" s="60"/>
      <c r="AN404" s="60"/>
      <c r="AO404" s="60"/>
      <c r="AP404" s="60"/>
      <c r="AQ404" s="60"/>
      <c r="AR404" s="60"/>
      <c r="AS404" s="60"/>
      <c r="AT404" s="60"/>
      <c r="AU404" s="60"/>
      <c r="AV404" s="60"/>
      <c r="AW404" s="60"/>
      <c r="AX404" s="60"/>
      <c r="AY404" s="60"/>
      <c r="AZ404" s="60"/>
      <c r="BA404" s="60"/>
      <c r="BB404" s="60"/>
      <c r="BC404" s="60"/>
      <c r="BD404" s="13"/>
    </row>
    <row r="405" spans="2:83" ht="22.05" customHeight="1" x14ac:dyDescent="0.3">
      <c r="B405" s="11"/>
      <c r="C405" s="35"/>
      <c r="D405" s="36"/>
      <c r="E405" s="36"/>
      <c r="F405" s="36"/>
      <c r="G405" s="36"/>
      <c r="H405" s="154" t="str">
        <f>IF(COUNTA(I4)=1,VLOOKUP(Podesavanja!B5,Podesavanja!B3:N4,13,FALSE)," ")</f>
        <v xml:space="preserve"> </v>
      </c>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c r="AG405" s="154"/>
      <c r="AH405" s="154"/>
      <c r="AI405" s="154"/>
      <c r="AJ405" s="154"/>
      <c r="AK405" s="154"/>
      <c r="AL405" s="154"/>
      <c r="AM405" s="154"/>
      <c r="AN405" s="60"/>
      <c r="AO405" s="172"/>
      <c r="AP405" s="172"/>
      <c r="AQ405" s="172"/>
      <c r="AR405" s="172"/>
      <c r="AS405" s="172"/>
      <c r="AT405" s="172"/>
      <c r="AU405" s="172"/>
      <c r="AV405" s="172"/>
      <c r="AW405" s="172"/>
      <c r="AX405" s="60"/>
      <c r="AY405" s="60"/>
      <c r="AZ405" s="60"/>
      <c r="BA405" s="60"/>
      <c r="BB405" s="60"/>
      <c r="BC405" s="60"/>
      <c r="BD405" s="13"/>
      <c r="BF405" s="120"/>
      <c r="BG405" s="120"/>
      <c r="BH405" s="120"/>
      <c r="BI405" s="120"/>
      <c r="BJ405" s="120"/>
      <c r="BK405" s="120"/>
      <c r="BL405" s="120"/>
      <c r="BM405" s="120"/>
      <c r="BN405" s="120"/>
      <c r="BO405" s="120"/>
      <c r="BP405" s="120"/>
      <c r="BQ405" s="120"/>
      <c r="BR405" s="120"/>
      <c r="BS405" s="120"/>
      <c r="BT405" s="120"/>
      <c r="BU405" s="120"/>
      <c r="BV405" s="120"/>
      <c r="BW405" s="120"/>
      <c r="BX405" s="120"/>
      <c r="BY405" s="120"/>
      <c r="BZ405" s="120"/>
      <c r="CA405" s="120"/>
      <c r="CB405" s="120"/>
      <c r="CC405" s="120"/>
      <c r="CD405" s="120"/>
      <c r="CE405" s="120"/>
    </row>
    <row r="406" spans="2:83" ht="4.95" customHeight="1" x14ac:dyDescent="0.3">
      <c r="B406" s="11"/>
      <c r="C406" s="35"/>
      <c r="D406" s="36"/>
      <c r="E406" s="36"/>
      <c r="F406" s="36"/>
      <c r="G406" s="36"/>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0"/>
      <c r="AL406" s="60"/>
      <c r="AM406" s="60"/>
      <c r="AN406" s="60"/>
      <c r="AO406" s="60"/>
      <c r="AP406" s="60"/>
      <c r="AQ406" s="60"/>
      <c r="AR406" s="60"/>
      <c r="AS406" s="60"/>
      <c r="AT406" s="60"/>
      <c r="AU406" s="60"/>
      <c r="AV406" s="60"/>
      <c r="AW406" s="60"/>
      <c r="AX406" s="60"/>
      <c r="AY406" s="60"/>
      <c r="AZ406" s="60"/>
      <c r="BA406" s="60"/>
      <c r="BB406" s="60"/>
      <c r="BC406" s="60"/>
      <c r="BD406" s="13"/>
    </row>
    <row r="407" spans="2:83" ht="12" customHeight="1" x14ac:dyDescent="0.3">
      <c r="B407" s="11"/>
      <c r="C407" s="35"/>
      <c r="D407" s="36"/>
      <c r="E407" s="36"/>
      <c r="F407" s="36"/>
      <c r="G407" s="36"/>
      <c r="H407" s="164" t="str">
        <f>IF(COUNTA(AO405)=1,CONCATENATE("*** Napomena: Ukupan udio hektara zemlje koji pripada INDIREKTNIM članovima domaćinstva iznosi"," ",(ROUND((AO403-AO405)/(AO403),4))*100,"%. Provjeriti da li je podatak ispravan.")," ")</f>
        <v xml:space="preserve"> </v>
      </c>
      <c r="I407" s="164"/>
      <c r="J407" s="164"/>
      <c r="K407" s="164"/>
      <c r="L407" s="164"/>
      <c r="M407" s="164"/>
      <c r="N407" s="164"/>
      <c r="O407" s="164"/>
      <c r="P407" s="164"/>
      <c r="Q407" s="164"/>
      <c r="R407" s="164"/>
      <c r="S407" s="164"/>
      <c r="T407" s="164"/>
      <c r="U407" s="164"/>
      <c r="V407" s="164"/>
      <c r="W407" s="164"/>
      <c r="X407" s="164"/>
      <c r="Y407" s="164"/>
      <c r="Z407" s="164"/>
      <c r="AA407" s="164"/>
      <c r="AB407" s="164"/>
      <c r="AC407" s="164"/>
      <c r="AD407" s="164"/>
      <c r="AE407" s="164"/>
      <c r="AF407" s="164"/>
      <c r="AG407" s="164"/>
      <c r="AH407" s="164"/>
      <c r="AI407" s="164"/>
      <c r="AJ407" s="164"/>
      <c r="AK407" s="164"/>
      <c r="AL407" s="164"/>
      <c r="AM407" s="164"/>
      <c r="AN407" s="164"/>
      <c r="AO407" s="164"/>
      <c r="AP407" s="164"/>
      <c r="AQ407" s="164"/>
      <c r="AR407" s="164"/>
      <c r="AS407" s="164"/>
      <c r="AT407" s="164"/>
      <c r="AU407" s="164"/>
      <c r="AV407" s="164"/>
      <c r="AW407" s="164"/>
      <c r="AX407" s="164"/>
      <c r="AY407" s="164"/>
      <c r="AZ407" s="164"/>
      <c r="BA407" s="164"/>
      <c r="BB407" s="60"/>
      <c r="BC407" s="60"/>
      <c r="BD407" s="13"/>
    </row>
    <row r="408" spans="2:83" ht="12" customHeight="1" x14ac:dyDescent="0.3">
      <c r="B408" s="11"/>
      <c r="C408" s="35"/>
      <c r="D408" s="36"/>
      <c r="E408" s="36"/>
      <c r="F408" s="36"/>
      <c r="G408" s="36"/>
      <c r="H408" s="164"/>
      <c r="I408" s="164"/>
      <c r="J408" s="164"/>
      <c r="K408" s="164"/>
      <c r="L408" s="164"/>
      <c r="M408" s="164"/>
      <c r="N408" s="164"/>
      <c r="O408" s="164"/>
      <c r="P408" s="164"/>
      <c r="Q408" s="164"/>
      <c r="R408" s="164"/>
      <c r="S408" s="164"/>
      <c r="T408" s="164"/>
      <c r="U408" s="164"/>
      <c r="V408" s="164"/>
      <c r="W408" s="164"/>
      <c r="X408" s="164"/>
      <c r="Y408" s="164"/>
      <c r="Z408" s="164"/>
      <c r="AA408" s="164"/>
      <c r="AB408" s="164"/>
      <c r="AC408" s="164"/>
      <c r="AD408" s="164"/>
      <c r="AE408" s="164"/>
      <c r="AF408" s="164"/>
      <c r="AG408" s="164"/>
      <c r="AH408" s="164"/>
      <c r="AI408" s="164"/>
      <c r="AJ408" s="164"/>
      <c r="AK408" s="164"/>
      <c r="AL408" s="164"/>
      <c r="AM408" s="164"/>
      <c r="AN408" s="164"/>
      <c r="AO408" s="164"/>
      <c r="AP408" s="164"/>
      <c r="AQ408" s="164"/>
      <c r="AR408" s="164"/>
      <c r="AS408" s="164"/>
      <c r="AT408" s="164"/>
      <c r="AU408" s="164"/>
      <c r="AV408" s="164"/>
      <c r="AW408" s="164"/>
      <c r="AX408" s="164"/>
      <c r="AY408" s="164"/>
      <c r="AZ408" s="164"/>
      <c r="BA408" s="164"/>
      <c r="BB408" s="60"/>
      <c r="BC408" s="60"/>
      <c r="BD408" s="13"/>
    </row>
    <row r="409" spans="2:83" ht="4.95" customHeight="1" x14ac:dyDescent="0.3">
      <c r="B409" s="11"/>
      <c r="C409" s="35"/>
      <c r="D409" s="36"/>
      <c r="E409" s="36"/>
      <c r="F409" s="36"/>
      <c r="G409" s="36"/>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60"/>
      <c r="BC409" s="60"/>
      <c r="BD409" s="13"/>
    </row>
    <row r="410" spans="2:83" ht="18.600000000000001" customHeight="1" x14ac:dyDescent="0.3">
      <c r="B410" s="11"/>
      <c r="C410" s="35"/>
      <c r="D410" s="36"/>
      <c r="E410" s="36"/>
      <c r="F410" s="36"/>
      <c r="G410" s="36"/>
      <c r="H410" s="154" t="s">
        <v>181</v>
      </c>
      <c r="I410" s="154"/>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c r="AG410" s="154"/>
      <c r="AH410" s="154"/>
      <c r="AI410" s="154"/>
      <c r="AJ410" s="154"/>
      <c r="AK410" s="154"/>
      <c r="AL410" s="154"/>
      <c r="AM410" s="154"/>
      <c r="AN410" s="60"/>
      <c r="AO410" s="172"/>
      <c r="AP410" s="172"/>
      <c r="AQ410" s="172"/>
      <c r="AR410" s="172"/>
      <c r="AS410" s="172"/>
      <c r="AT410" s="172"/>
      <c r="AU410" s="172"/>
      <c r="AV410" s="172"/>
      <c r="AW410" s="172"/>
      <c r="AX410" s="60"/>
      <c r="AY410" s="60"/>
      <c r="AZ410" s="60"/>
      <c r="BA410" s="60"/>
      <c r="BB410" s="60"/>
      <c r="BC410" s="60"/>
      <c r="BD410" s="13"/>
    </row>
    <row r="411" spans="2:83" ht="4.95" customHeight="1" x14ac:dyDescent="0.3">
      <c r="B411" s="11"/>
      <c r="C411" s="35"/>
      <c r="D411" s="36"/>
      <c r="E411" s="36"/>
      <c r="F411" s="36"/>
      <c r="G411" s="3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60"/>
      <c r="AG411" s="60"/>
      <c r="AH411" s="60"/>
      <c r="AI411" s="60"/>
      <c r="AJ411" s="60"/>
      <c r="AK411" s="60"/>
      <c r="AL411" s="60"/>
      <c r="AM411" s="60"/>
      <c r="AN411" s="60"/>
      <c r="AO411" s="60"/>
      <c r="AP411" s="60"/>
      <c r="AQ411" s="60"/>
      <c r="AR411" s="60"/>
      <c r="AS411" s="60"/>
      <c r="AT411" s="60"/>
      <c r="AU411" s="60"/>
      <c r="AV411" s="60"/>
      <c r="AW411" s="60"/>
      <c r="AX411" s="60"/>
      <c r="AY411" s="60"/>
      <c r="AZ411" s="60"/>
      <c r="BA411" s="60"/>
      <c r="BB411" s="60"/>
      <c r="BC411" s="60"/>
      <c r="BD411" s="13"/>
    </row>
    <row r="412" spans="2:83" ht="22.05" customHeight="1" x14ac:dyDescent="0.3">
      <c r="B412" s="11"/>
      <c r="C412" s="35"/>
      <c r="D412" s="36"/>
      <c r="E412" s="36"/>
      <c r="F412" s="36"/>
      <c r="G412" s="36"/>
      <c r="H412" s="154" t="s">
        <v>182</v>
      </c>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c r="AG412" s="154"/>
      <c r="AH412" s="154"/>
      <c r="AI412" s="154"/>
      <c r="AJ412" s="154"/>
      <c r="AK412" s="154"/>
      <c r="AL412" s="154"/>
      <c r="AM412" s="154"/>
      <c r="AN412" s="60"/>
      <c r="AO412" s="172"/>
      <c r="AP412" s="172"/>
      <c r="AQ412" s="172"/>
      <c r="AR412" s="172"/>
      <c r="AS412" s="172"/>
      <c r="AT412" s="172"/>
      <c r="AU412" s="172"/>
      <c r="AV412" s="172"/>
      <c r="AW412" s="172"/>
      <c r="AX412" s="60"/>
      <c r="AY412" s="60"/>
      <c r="AZ412" s="60"/>
      <c r="BA412" s="60"/>
      <c r="BB412" s="60"/>
      <c r="BC412" s="60"/>
      <c r="BD412" s="13"/>
    </row>
    <row r="413" spans="2:83" s="97" customFormat="1" ht="12" customHeight="1" x14ac:dyDescent="0.3">
      <c r="B413" s="11"/>
      <c r="C413" s="35"/>
      <c r="D413" s="36"/>
      <c r="E413" s="36"/>
      <c r="F413" s="36"/>
      <c r="G413" s="36"/>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0"/>
      <c r="AL413" s="60"/>
      <c r="AM413" s="60"/>
      <c r="AN413" s="60"/>
      <c r="AO413" s="60"/>
      <c r="AP413" s="60"/>
      <c r="AQ413" s="60"/>
      <c r="AR413" s="60"/>
      <c r="AS413" s="60"/>
      <c r="AT413" s="60"/>
      <c r="AU413" s="60"/>
      <c r="AV413" s="60"/>
      <c r="AW413" s="60"/>
      <c r="AX413" s="60"/>
      <c r="AY413" s="60"/>
      <c r="AZ413" s="60"/>
      <c r="BA413" s="60"/>
      <c r="BB413" s="60"/>
      <c r="BC413" s="60"/>
      <c r="BD413" s="13"/>
    </row>
    <row r="414" spans="2:83" s="97" customFormat="1" ht="12" customHeight="1" x14ac:dyDescent="0.3">
      <c r="B414" s="11"/>
      <c r="C414" s="35"/>
      <c r="D414" s="36"/>
      <c r="E414" s="36"/>
      <c r="F414" s="36"/>
      <c r="G414" s="36"/>
      <c r="H414" s="156" t="s">
        <v>194</v>
      </c>
      <c r="I414" s="156"/>
      <c r="J414" s="156"/>
      <c r="K414" s="156"/>
      <c r="L414" s="156"/>
      <c r="M414" s="156"/>
      <c r="N414" s="156"/>
      <c r="O414" s="156"/>
      <c r="P414" s="156"/>
      <c r="Q414" s="156"/>
      <c r="R414" s="156"/>
      <c r="S414" s="156"/>
      <c r="T414" s="156"/>
      <c r="U414" s="156"/>
      <c r="V414" s="156"/>
      <c r="W414" s="156"/>
      <c r="X414" s="156"/>
      <c r="Y414" s="156"/>
      <c r="Z414" s="156"/>
      <c r="AA414" s="156"/>
      <c r="AB414" s="156"/>
      <c r="AC414" s="156"/>
      <c r="AD414" s="156"/>
      <c r="AE414" s="156"/>
      <c r="AF414" s="156"/>
      <c r="AG414" s="156"/>
      <c r="AH414" s="156"/>
      <c r="AI414" s="156"/>
      <c r="AJ414" s="156"/>
      <c r="AK414" s="156"/>
      <c r="AL414" s="156"/>
      <c r="AM414" s="156"/>
      <c r="AN414" s="156"/>
      <c r="AO414" s="156"/>
      <c r="AP414" s="156"/>
      <c r="AQ414" s="156"/>
      <c r="AR414" s="156"/>
      <c r="AS414" s="156"/>
      <c r="AT414" s="156"/>
      <c r="AU414" s="156"/>
      <c r="AV414" s="156"/>
      <c r="AW414" s="156"/>
      <c r="AX414" s="156"/>
      <c r="AY414" s="156"/>
      <c r="AZ414" s="156"/>
      <c r="BA414" s="156"/>
      <c r="BB414" s="156"/>
      <c r="BC414" s="156"/>
      <c r="BD414" s="13"/>
    </row>
    <row r="415" spans="2:83" s="97" customFormat="1" ht="4.95" customHeight="1" x14ac:dyDescent="0.3">
      <c r="B415" s="11"/>
      <c r="C415" s="35"/>
      <c r="D415" s="36"/>
      <c r="E415" s="36"/>
      <c r="F415" s="36"/>
      <c r="G415" s="36"/>
      <c r="H415" s="98"/>
      <c r="I415" s="98"/>
      <c r="J415" s="98"/>
      <c r="K415" s="98"/>
      <c r="L415" s="98"/>
      <c r="M415" s="98"/>
      <c r="N415" s="98"/>
      <c r="O415" s="98"/>
      <c r="P415" s="98"/>
      <c r="Q415" s="98"/>
      <c r="R415" s="98"/>
      <c r="S415" s="98"/>
      <c r="T415" s="98"/>
      <c r="U415" s="98"/>
      <c r="V415" s="98"/>
      <c r="W415" s="98"/>
      <c r="X415" s="98"/>
      <c r="Y415" s="98"/>
      <c r="Z415" s="98"/>
      <c r="AA415" s="98"/>
      <c r="AB415" s="98"/>
      <c r="AC415" s="98"/>
      <c r="AD415" s="98"/>
      <c r="AE415" s="98"/>
      <c r="AF415" s="98"/>
      <c r="AG415" s="98"/>
      <c r="AH415" s="98"/>
      <c r="AI415" s="98"/>
      <c r="AJ415" s="98"/>
      <c r="AK415" s="98"/>
      <c r="AL415" s="98"/>
      <c r="AM415" s="98"/>
      <c r="AN415" s="98"/>
      <c r="AO415" s="98"/>
      <c r="AP415" s="98"/>
      <c r="AQ415" s="98"/>
      <c r="AR415" s="98"/>
      <c r="AS415" s="98"/>
      <c r="AT415" s="98"/>
      <c r="AU415" s="98"/>
      <c r="AV415" s="98"/>
      <c r="AW415" s="98"/>
      <c r="AX415" s="98"/>
      <c r="AY415" s="98"/>
      <c r="AZ415" s="98"/>
      <c r="BA415" s="98"/>
      <c r="BB415" s="98"/>
      <c r="BC415" s="98"/>
      <c r="BD415" s="13"/>
    </row>
    <row r="416" spans="2:83" s="97" customFormat="1" ht="12" customHeight="1" x14ac:dyDescent="0.3">
      <c r="B416" s="11"/>
      <c r="C416" s="35"/>
      <c r="D416" s="36"/>
      <c r="E416" s="36"/>
      <c r="F416" s="36"/>
      <c r="G416" s="36"/>
      <c r="H416" s="176"/>
      <c r="I416" s="176"/>
      <c r="J416" s="176"/>
      <c r="K416" s="176"/>
      <c r="L416" s="176"/>
      <c r="M416" s="176"/>
      <c r="N416" s="176"/>
      <c r="O416" s="176"/>
      <c r="P416" s="176"/>
      <c r="Q416" s="176"/>
      <c r="R416" s="176"/>
      <c r="S416" s="176"/>
      <c r="T416" s="176"/>
      <c r="U416" s="176"/>
      <c r="V416" s="176"/>
      <c r="W416" s="176"/>
      <c r="X416" s="176"/>
      <c r="Y416" s="176"/>
      <c r="Z416" s="176"/>
      <c r="AA416" s="176"/>
      <c r="AB416" s="176"/>
      <c r="AC416" s="176"/>
      <c r="AD416" s="176"/>
      <c r="AE416" s="176"/>
      <c r="AF416" s="176"/>
      <c r="AG416" s="176"/>
      <c r="AH416" s="176"/>
      <c r="AI416" s="176"/>
      <c r="AJ416" s="176"/>
      <c r="AK416" s="176"/>
      <c r="AL416" s="176"/>
      <c r="AM416" s="176"/>
      <c r="AN416" s="176"/>
      <c r="AO416" s="176"/>
      <c r="AP416" s="176"/>
      <c r="AQ416" s="176"/>
      <c r="AR416" s="176"/>
      <c r="AS416" s="176"/>
      <c r="AT416" s="176"/>
      <c r="AU416" s="176"/>
      <c r="AV416" s="176"/>
      <c r="AW416" s="176"/>
      <c r="AX416" s="176"/>
      <c r="AY416" s="176"/>
      <c r="AZ416" s="176"/>
      <c r="BA416" s="176"/>
      <c r="BB416" s="176"/>
      <c r="BC416" s="176"/>
      <c r="BD416" s="13"/>
    </row>
    <row r="417" spans="2:57" s="97" customFormat="1" ht="12" customHeight="1" x14ac:dyDescent="0.3">
      <c r="B417" s="11"/>
      <c r="C417" s="35"/>
      <c r="D417" s="36"/>
      <c r="E417" s="36"/>
      <c r="F417" s="36"/>
      <c r="G417" s="36"/>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c r="AN417" s="60"/>
      <c r="AO417" s="60"/>
      <c r="AP417" s="60"/>
      <c r="AQ417" s="60"/>
      <c r="AR417" s="60"/>
      <c r="AS417" s="60"/>
      <c r="AT417" s="60"/>
      <c r="AU417" s="60"/>
      <c r="AV417" s="60"/>
      <c r="AW417" s="60"/>
      <c r="AX417" s="60"/>
      <c r="AY417" s="60"/>
      <c r="AZ417" s="60"/>
      <c r="BA417" s="60"/>
      <c r="BB417" s="60"/>
      <c r="BC417" s="60"/>
      <c r="BD417" s="13"/>
    </row>
    <row r="418" spans="2:57" s="82" customFormat="1" ht="12" customHeight="1" x14ac:dyDescent="0.3">
      <c r="B418" s="11"/>
      <c r="C418" s="35"/>
      <c r="D418" s="36"/>
      <c r="E418" s="36"/>
      <c r="F418" s="36"/>
      <c r="G418" s="36"/>
      <c r="H418" s="156" t="s">
        <v>152</v>
      </c>
      <c r="I418" s="156"/>
      <c r="J418" s="156"/>
      <c r="K418" s="156"/>
      <c r="L418" s="156"/>
      <c r="M418" s="156"/>
      <c r="N418" s="156"/>
      <c r="O418" s="156"/>
      <c r="P418" s="156"/>
      <c r="Q418" s="156"/>
      <c r="R418" s="156"/>
      <c r="S418" s="156"/>
      <c r="T418" s="156"/>
      <c r="U418" s="156"/>
      <c r="V418" s="156"/>
      <c r="W418" s="156"/>
      <c r="X418" s="156"/>
      <c r="Y418" s="156"/>
      <c r="Z418" s="156"/>
      <c r="AA418" s="156"/>
      <c r="AB418" s="156"/>
      <c r="AC418" s="156"/>
      <c r="AD418" s="156"/>
      <c r="AE418" s="156"/>
      <c r="AF418" s="156"/>
      <c r="AG418" s="156"/>
      <c r="AH418" s="156"/>
      <c r="AI418" s="156"/>
      <c r="AJ418" s="156"/>
      <c r="AK418" s="156"/>
      <c r="AL418" s="156"/>
      <c r="AM418" s="156"/>
      <c r="AN418" s="156"/>
      <c r="AO418" s="156"/>
      <c r="AP418" s="156"/>
      <c r="AQ418" s="156"/>
      <c r="AR418" s="156"/>
      <c r="AS418" s="156"/>
      <c r="AT418" s="156"/>
      <c r="AU418" s="156"/>
      <c r="AV418" s="156"/>
      <c r="AW418" s="156"/>
      <c r="AX418" s="156"/>
      <c r="AY418" s="156"/>
      <c r="AZ418" s="156"/>
      <c r="BA418" s="156"/>
      <c r="BB418" s="156"/>
      <c r="BC418" s="156"/>
      <c r="BD418" s="13"/>
    </row>
    <row r="419" spans="2:57" s="82" customFormat="1" ht="12" customHeight="1" x14ac:dyDescent="0.3">
      <c r="B419" s="11"/>
      <c r="C419" s="35"/>
      <c r="D419" s="36"/>
      <c r="E419" s="36"/>
      <c r="F419" s="36"/>
      <c r="G419" s="36"/>
      <c r="H419" s="156"/>
      <c r="I419" s="156"/>
      <c r="J419" s="156"/>
      <c r="K419" s="156"/>
      <c r="L419" s="156"/>
      <c r="M419" s="156"/>
      <c r="N419" s="156"/>
      <c r="O419" s="156"/>
      <c r="P419" s="156"/>
      <c r="Q419" s="156"/>
      <c r="R419" s="156"/>
      <c r="S419" s="156"/>
      <c r="T419" s="156"/>
      <c r="U419" s="156"/>
      <c r="V419" s="156"/>
      <c r="W419" s="156"/>
      <c r="X419" s="156"/>
      <c r="Y419" s="156"/>
      <c r="Z419" s="156"/>
      <c r="AA419" s="156"/>
      <c r="AB419" s="156"/>
      <c r="AC419" s="156"/>
      <c r="AD419" s="156"/>
      <c r="AE419" s="156"/>
      <c r="AF419" s="156"/>
      <c r="AG419" s="156"/>
      <c r="AH419" s="156"/>
      <c r="AI419" s="156"/>
      <c r="AJ419" s="156"/>
      <c r="AK419" s="156"/>
      <c r="AL419" s="156"/>
      <c r="AM419" s="156"/>
      <c r="AN419" s="156"/>
      <c r="AO419" s="156"/>
      <c r="AP419" s="156"/>
      <c r="AQ419" s="156"/>
      <c r="AR419" s="156"/>
      <c r="AS419" s="156"/>
      <c r="AT419" s="156"/>
      <c r="AU419" s="156"/>
      <c r="AV419" s="156"/>
      <c r="AW419" s="156"/>
      <c r="AX419" s="156"/>
      <c r="AY419" s="156"/>
      <c r="AZ419" s="156"/>
      <c r="BA419" s="156"/>
      <c r="BB419" s="156"/>
      <c r="BC419" s="156"/>
      <c r="BD419" s="13"/>
    </row>
    <row r="420" spans="2:57" s="82" customFormat="1" ht="12" customHeight="1" x14ac:dyDescent="0.3">
      <c r="B420" s="11"/>
      <c r="C420" s="35"/>
      <c r="D420" s="36"/>
      <c r="E420" s="36"/>
      <c r="F420" s="36"/>
      <c r="G420" s="36"/>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0"/>
      <c r="AL420" s="60"/>
      <c r="AM420" s="60"/>
      <c r="AN420" s="60"/>
      <c r="AO420" s="60"/>
      <c r="AP420" s="60"/>
      <c r="AQ420" s="60"/>
      <c r="AR420" s="60"/>
      <c r="AS420" s="60"/>
      <c r="AT420" s="60"/>
      <c r="AU420" s="60"/>
      <c r="AV420" s="60"/>
      <c r="AW420" s="60"/>
      <c r="AX420" s="60"/>
      <c r="AY420" s="60"/>
      <c r="AZ420" s="60"/>
      <c r="BA420" s="60"/>
      <c r="BB420" s="60"/>
      <c r="BC420" s="60"/>
      <c r="BD420" s="13"/>
    </row>
    <row r="421" spans="2:57" s="138" customFormat="1" ht="12" customHeight="1" x14ac:dyDescent="0.3">
      <c r="B421" s="11"/>
      <c r="C421" s="35"/>
      <c r="D421" s="36"/>
      <c r="E421" s="36"/>
      <c r="F421" s="36"/>
      <c r="G421" s="36"/>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0"/>
      <c r="AL421" s="60"/>
      <c r="AM421" s="60"/>
      <c r="AN421" s="60"/>
      <c r="AO421" s="60"/>
      <c r="AP421" s="60"/>
      <c r="AQ421" s="60"/>
      <c r="AR421" s="60"/>
      <c r="AS421" s="60"/>
      <c r="AT421" s="60"/>
      <c r="AU421" s="60"/>
      <c r="AV421" s="60"/>
      <c r="AW421" s="60"/>
      <c r="AX421" s="60"/>
      <c r="AY421" s="60"/>
      <c r="AZ421" s="60"/>
      <c r="BA421" s="60"/>
      <c r="BB421" s="60"/>
      <c r="BC421" s="60"/>
      <c r="BD421" s="13"/>
    </row>
    <row r="422" spans="2:57" s="138" customFormat="1" ht="12" customHeight="1" thickBot="1" x14ac:dyDescent="0.35">
      <c r="B422" s="11"/>
      <c r="C422" s="50"/>
      <c r="D422" s="51"/>
      <c r="E422" s="51"/>
      <c r="F422" s="51"/>
      <c r="G422" s="51"/>
      <c r="H422" s="73"/>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c r="AN422" s="73"/>
      <c r="AO422" s="73"/>
      <c r="AP422" s="73"/>
      <c r="AQ422" s="73"/>
      <c r="AR422" s="73"/>
      <c r="AS422" s="73"/>
      <c r="AT422" s="73"/>
      <c r="AU422" s="73"/>
      <c r="AV422" s="73"/>
      <c r="AW422" s="73"/>
      <c r="AX422" s="73"/>
      <c r="AY422" s="73"/>
      <c r="AZ422" s="73"/>
      <c r="BA422" s="73"/>
      <c r="BB422" s="73"/>
      <c r="BC422" s="73"/>
      <c r="BD422" s="53"/>
      <c r="BE422" s="11"/>
    </row>
    <row r="423" spans="2:57" s="138" customFormat="1" ht="12" customHeight="1" x14ac:dyDescent="0.3">
      <c r="B423" s="11"/>
      <c r="C423" s="36"/>
      <c r="D423" s="36"/>
      <c r="E423" s="36"/>
      <c r="F423" s="36"/>
      <c r="G423" s="36"/>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0"/>
      <c r="AL423" s="60"/>
      <c r="AM423" s="60"/>
      <c r="AN423" s="60"/>
      <c r="AO423" s="60"/>
      <c r="AP423" s="60"/>
      <c r="AQ423" s="60"/>
      <c r="AR423" s="60"/>
      <c r="AS423" s="60"/>
      <c r="AT423" s="60"/>
      <c r="AU423" s="60"/>
      <c r="AV423" s="60"/>
      <c r="AW423" s="60"/>
      <c r="AX423" s="60"/>
      <c r="AY423" s="60"/>
      <c r="AZ423" s="60"/>
      <c r="BA423" s="60"/>
      <c r="BB423" s="60"/>
      <c r="BC423" s="60"/>
      <c r="BD423" s="12"/>
      <c r="BE423" s="11"/>
    </row>
    <row r="424" spans="2:57" s="138" customFormat="1" ht="12" customHeight="1" x14ac:dyDescent="0.3">
      <c r="B424" s="11"/>
      <c r="C424" s="36"/>
      <c r="D424" s="36"/>
      <c r="E424" s="36"/>
      <c r="F424" s="36"/>
      <c r="G424" s="36"/>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c r="AN424" s="60"/>
      <c r="AO424" s="153" t="s">
        <v>163</v>
      </c>
      <c r="AP424" s="153"/>
      <c r="AQ424" s="153"/>
      <c r="AR424" s="153"/>
      <c r="AS424" s="153"/>
      <c r="AT424" s="153"/>
      <c r="AU424" s="153"/>
      <c r="AV424" s="153"/>
      <c r="AW424" s="153"/>
      <c r="AX424" s="153"/>
      <c r="AY424" s="153"/>
      <c r="AZ424" s="153"/>
      <c r="BA424" s="153"/>
      <c r="BB424" s="153"/>
      <c r="BC424" s="153"/>
      <c r="BD424" s="12"/>
      <c r="BE424" s="11"/>
    </row>
    <row r="425" spans="2:57" s="138" customFormat="1" ht="12" customHeight="1" x14ac:dyDescent="0.3">
      <c r="B425" s="11"/>
      <c r="C425" s="36"/>
      <c r="D425" s="36"/>
      <c r="E425" s="36"/>
      <c r="F425" s="36"/>
      <c r="G425" s="36"/>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c r="AN425" s="60"/>
      <c r="AO425" s="60"/>
      <c r="AP425" s="60"/>
      <c r="AQ425" s="60"/>
      <c r="AR425" s="60"/>
      <c r="AS425" s="60"/>
      <c r="AT425" s="60"/>
      <c r="AU425" s="60"/>
      <c r="AV425" s="60"/>
      <c r="AW425" s="60"/>
      <c r="AX425" s="60"/>
      <c r="AY425" s="60"/>
      <c r="AZ425" s="60"/>
      <c r="BA425" s="60"/>
      <c r="BB425" s="60"/>
      <c r="BC425" s="60"/>
      <c r="BD425" s="12"/>
      <c r="BE425" s="11"/>
    </row>
    <row r="426" spans="2:57" s="138" customFormat="1" ht="12" customHeight="1" x14ac:dyDescent="0.3">
      <c r="B426" s="11"/>
      <c r="C426" s="36"/>
      <c r="D426" s="36"/>
      <c r="E426" s="36"/>
      <c r="F426" s="36"/>
      <c r="G426" s="36"/>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0"/>
      <c r="AL426" s="60"/>
      <c r="AM426" s="60"/>
      <c r="AN426" s="60"/>
      <c r="AO426" s="60"/>
      <c r="AP426" s="60"/>
      <c r="AQ426" s="60"/>
      <c r="AR426" s="60"/>
      <c r="AS426" s="60"/>
      <c r="AT426" s="60"/>
      <c r="AU426" s="60"/>
      <c r="AV426" s="60"/>
      <c r="AW426" s="60"/>
      <c r="AX426" s="60"/>
      <c r="AY426" s="60"/>
      <c r="AZ426" s="60"/>
      <c r="BA426" s="60"/>
      <c r="BB426" s="60"/>
      <c r="BC426" s="60"/>
      <c r="BD426" s="12"/>
      <c r="BE426" s="11"/>
    </row>
    <row r="427" spans="2:57" s="138" customFormat="1" ht="12" customHeight="1" x14ac:dyDescent="0.3">
      <c r="B427" s="11"/>
      <c r="C427" s="36"/>
      <c r="D427" s="36"/>
      <c r="E427" s="36"/>
      <c r="F427" s="36"/>
      <c r="G427" s="36"/>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c r="AN427" s="60"/>
      <c r="AO427" s="60"/>
      <c r="AP427" s="60"/>
      <c r="AQ427" s="60"/>
      <c r="AR427" s="60"/>
      <c r="AS427" s="60"/>
      <c r="AT427" s="60"/>
      <c r="AU427" s="60"/>
      <c r="AV427" s="60"/>
      <c r="AW427" s="60"/>
      <c r="AX427" s="60"/>
      <c r="AY427" s="60"/>
      <c r="AZ427" s="60"/>
      <c r="BA427" s="60"/>
      <c r="BB427" s="60"/>
      <c r="BC427" s="60"/>
      <c r="BD427" s="12"/>
      <c r="BE427" s="11"/>
    </row>
    <row r="428" spans="2:57" s="138" customFormat="1" ht="12" customHeight="1" thickBot="1" x14ac:dyDescent="0.35">
      <c r="B428" s="11"/>
      <c r="C428" s="51"/>
      <c r="D428" s="51"/>
      <c r="E428" s="51"/>
      <c r="F428" s="51"/>
      <c r="G428" s="51"/>
      <c r="H428" s="73"/>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73"/>
      <c r="AV428" s="73"/>
      <c r="AW428" s="73"/>
      <c r="AX428" s="73"/>
      <c r="AY428" s="73"/>
      <c r="AZ428" s="73"/>
      <c r="BA428" s="73"/>
      <c r="BB428" s="73"/>
      <c r="BC428" s="73"/>
      <c r="BD428" s="52"/>
    </row>
    <row r="429" spans="2:57" s="138" customFormat="1" ht="12" customHeight="1" x14ac:dyDescent="0.3">
      <c r="B429" s="11"/>
      <c r="C429" s="35"/>
      <c r="D429" s="36"/>
      <c r="E429" s="36"/>
      <c r="F429" s="36"/>
      <c r="G429" s="36"/>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60"/>
      <c r="AT429" s="60"/>
      <c r="AU429" s="60"/>
      <c r="AV429" s="60"/>
      <c r="AW429" s="60"/>
      <c r="AX429" s="60"/>
      <c r="AY429" s="60"/>
      <c r="AZ429" s="60"/>
      <c r="BA429" s="60"/>
      <c r="BB429" s="60"/>
      <c r="BC429" s="60"/>
      <c r="BD429" s="13"/>
    </row>
    <row r="430" spans="2:57" s="138" customFormat="1" ht="12" customHeight="1" x14ac:dyDescent="0.3">
      <c r="B430" s="11"/>
      <c r="C430" s="35"/>
      <c r="D430" s="36"/>
      <c r="E430" s="36"/>
      <c r="F430" s="36"/>
      <c r="G430" s="36"/>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0"/>
      <c r="AI430" s="60"/>
      <c r="AJ430" s="60"/>
      <c r="AK430" s="60"/>
      <c r="AL430" s="60"/>
      <c r="AM430" s="60"/>
      <c r="AN430" s="60"/>
      <c r="AO430" s="60"/>
      <c r="AP430" s="60"/>
      <c r="AQ430" s="60"/>
      <c r="AR430" s="60"/>
      <c r="AS430" s="60"/>
      <c r="AT430" s="60"/>
      <c r="AU430" s="60"/>
      <c r="AV430" s="60"/>
      <c r="AW430" s="60"/>
      <c r="AX430" s="60"/>
      <c r="AY430" s="60"/>
      <c r="AZ430" s="60"/>
      <c r="BA430" s="60"/>
      <c r="BB430" s="60"/>
      <c r="BC430" s="60"/>
      <c r="BD430" s="13"/>
    </row>
    <row r="431" spans="2:57" s="82" customFormat="1" ht="12" customHeight="1" thickBot="1" x14ac:dyDescent="0.35">
      <c r="B431" s="11"/>
      <c r="C431" s="35"/>
      <c r="D431" s="36"/>
      <c r="E431" s="36"/>
      <c r="F431" s="36"/>
      <c r="G431" s="36"/>
      <c r="H431" s="174" t="s">
        <v>54</v>
      </c>
      <c r="I431" s="174"/>
      <c r="J431" s="174"/>
      <c r="K431" s="174"/>
      <c r="L431" s="174"/>
      <c r="M431" s="174"/>
      <c r="N431" s="36"/>
      <c r="O431" s="163" t="s">
        <v>55</v>
      </c>
      <c r="P431" s="163"/>
      <c r="Q431" s="163"/>
      <c r="R431" s="163"/>
      <c r="S431" s="163"/>
      <c r="T431" s="163"/>
      <c r="U431" s="163"/>
      <c r="V431" s="163"/>
      <c r="W431" s="163"/>
      <c r="X431" s="163"/>
      <c r="Y431" s="163"/>
      <c r="Z431" s="163"/>
      <c r="AA431" s="163"/>
      <c r="AB431" s="163"/>
      <c r="AC431" s="163"/>
      <c r="AD431" s="163"/>
      <c r="AE431" s="163"/>
      <c r="AF431" s="163"/>
      <c r="AG431" s="163"/>
      <c r="AH431" s="163"/>
      <c r="AI431" s="163"/>
      <c r="AJ431" s="163"/>
      <c r="AK431" s="163"/>
      <c r="AL431" s="163"/>
      <c r="AM431" s="12"/>
      <c r="AN431" s="168" t="s">
        <v>114</v>
      </c>
      <c r="AO431" s="168"/>
      <c r="AP431" s="168"/>
      <c r="AQ431" s="168"/>
      <c r="AR431" s="168"/>
      <c r="AS431" s="168"/>
      <c r="AT431" s="168"/>
      <c r="AU431" s="168"/>
      <c r="AV431" s="168"/>
      <c r="AW431" s="60"/>
      <c r="AX431" s="60"/>
      <c r="AY431" s="60"/>
      <c r="AZ431" s="60"/>
      <c r="BA431" s="60"/>
      <c r="BB431" s="60"/>
      <c r="BC431" s="60"/>
      <c r="BD431" s="13"/>
    </row>
    <row r="432" spans="2:57" s="82" customFormat="1" ht="4.95" customHeight="1" x14ac:dyDescent="0.3">
      <c r="B432" s="11"/>
      <c r="C432" s="35"/>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12"/>
      <c r="AN432" s="12"/>
      <c r="AO432" s="12"/>
      <c r="AP432" s="12"/>
      <c r="AQ432" s="12"/>
      <c r="AR432" s="12"/>
      <c r="AS432" s="12"/>
      <c r="AT432" s="12"/>
      <c r="AU432" s="12"/>
      <c r="AV432" s="12"/>
      <c r="AW432" s="60"/>
      <c r="AX432" s="60"/>
      <c r="AY432" s="60"/>
      <c r="AZ432" s="60"/>
      <c r="BA432" s="60"/>
      <c r="BB432" s="60"/>
      <c r="BC432" s="60"/>
      <c r="BD432" s="13"/>
    </row>
    <row r="433" spans="2:56" s="82" customFormat="1" ht="12" customHeight="1" x14ac:dyDescent="0.3">
      <c r="B433" s="11"/>
      <c r="C433" s="35"/>
      <c r="D433" s="36"/>
      <c r="E433" s="36"/>
      <c r="F433" s="36"/>
      <c r="G433" s="36"/>
      <c r="H433" s="171" t="s">
        <v>50</v>
      </c>
      <c r="I433" s="171"/>
      <c r="J433" s="171"/>
      <c r="K433" s="171"/>
      <c r="L433" s="171"/>
      <c r="M433" s="171"/>
      <c r="N433" s="36"/>
      <c r="O433" s="154" t="s">
        <v>206</v>
      </c>
      <c r="P433" s="154"/>
      <c r="Q433" s="154"/>
      <c r="R433" s="154"/>
      <c r="S433" s="154"/>
      <c r="T433" s="154"/>
      <c r="U433" s="154"/>
      <c r="V433" s="154"/>
      <c r="W433" s="154"/>
      <c r="X433" s="154"/>
      <c r="Y433" s="154"/>
      <c r="Z433" s="154"/>
      <c r="AA433" s="154"/>
      <c r="AB433" s="154"/>
      <c r="AC433" s="154"/>
      <c r="AD433" s="154"/>
      <c r="AE433" s="154"/>
      <c r="AF433" s="154"/>
      <c r="AG433" s="154"/>
      <c r="AH433" s="154"/>
      <c r="AI433" s="154"/>
      <c r="AJ433" s="154"/>
      <c r="AK433" s="154"/>
      <c r="AL433" s="154"/>
      <c r="AM433" s="12"/>
      <c r="AN433" s="172"/>
      <c r="AO433" s="172"/>
      <c r="AP433" s="172"/>
      <c r="AQ433" s="172"/>
      <c r="AR433" s="172"/>
      <c r="AS433" s="172"/>
      <c r="AT433" s="172"/>
      <c r="AU433" s="172"/>
      <c r="AV433" s="172"/>
      <c r="AW433" s="60"/>
      <c r="AX433" s="60"/>
      <c r="AY433" s="60"/>
      <c r="AZ433" s="60"/>
      <c r="BA433" s="60"/>
      <c r="BB433" s="60"/>
      <c r="BC433" s="60"/>
      <c r="BD433" s="13"/>
    </row>
    <row r="434" spans="2:56" s="82" customFormat="1" ht="4.95" customHeight="1" x14ac:dyDescent="0.3">
      <c r="B434" s="11"/>
      <c r="C434" s="35"/>
      <c r="D434" s="36"/>
      <c r="E434" s="36"/>
      <c r="F434" s="36"/>
      <c r="G434" s="36"/>
      <c r="H434" s="80"/>
      <c r="I434" s="80"/>
      <c r="J434" s="80"/>
      <c r="K434" s="80"/>
      <c r="L434" s="80"/>
      <c r="M434" s="80"/>
      <c r="N434" s="3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12"/>
      <c r="AN434" s="83"/>
      <c r="AO434" s="83"/>
      <c r="AP434" s="83"/>
      <c r="AQ434" s="83"/>
      <c r="AR434" s="83"/>
      <c r="AS434" s="83"/>
      <c r="AT434" s="83"/>
      <c r="AU434" s="83"/>
      <c r="AV434" s="83"/>
      <c r="AW434" s="60"/>
      <c r="AX434" s="60"/>
      <c r="AY434" s="60"/>
      <c r="AZ434" s="60"/>
      <c r="BA434" s="60"/>
      <c r="BB434" s="60"/>
      <c r="BC434" s="60"/>
      <c r="BD434" s="13"/>
    </row>
    <row r="435" spans="2:56" s="82" customFormat="1" ht="12" customHeight="1" x14ac:dyDescent="0.3">
      <c r="B435" s="11"/>
      <c r="C435" s="35"/>
      <c r="D435" s="36"/>
      <c r="E435" s="36"/>
      <c r="F435" s="36"/>
      <c r="G435" s="36"/>
      <c r="H435" s="171" t="s">
        <v>52</v>
      </c>
      <c r="I435" s="171"/>
      <c r="J435" s="171"/>
      <c r="K435" s="171"/>
      <c r="L435" s="171"/>
      <c r="M435" s="171"/>
      <c r="N435" s="36"/>
      <c r="O435" s="154" t="s">
        <v>207</v>
      </c>
      <c r="P435" s="154"/>
      <c r="Q435" s="154"/>
      <c r="R435" s="154"/>
      <c r="S435" s="154"/>
      <c r="T435" s="154"/>
      <c r="U435" s="154"/>
      <c r="V435" s="154"/>
      <c r="W435" s="154"/>
      <c r="X435" s="154"/>
      <c r="Y435" s="154"/>
      <c r="Z435" s="154"/>
      <c r="AA435" s="154"/>
      <c r="AB435" s="154"/>
      <c r="AC435" s="154"/>
      <c r="AD435" s="154"/>
      <c r="AE435" s="154"/>
      <c r="AF435" s="154"/>
      <c r="AG435" s="154"/>
      <c r="AH435" s="154"/>
      <c r="AI435" s="154"/>
      <c r="AJ435" s="154"/>
      <c r="AK435" s="154"/>
      <c r="AL435" s="154"/>
      <c r="AM435" s="12"/>
      <c r="AN435" s="172"/>
      <c r="AO435" s="172"/>
      <c r="AP435" s="172"/>
      <c r="AQ435" s="172"/>
      <c r="AR435" s="172"/>
      <c r="AS435" s="172"/>
      <c r="AT435" s="172"/>
      <c r="AU435" s="172"/>
      <c r="AV435" s="172"/>
      <c r="AW435" s="60"/>
      <c r="AX435" s="60"/>
      <c r="AY435" s="60"/>
      <c r="AZ435" s="60"/>
      <c r="BA435" s="60"/>
      <c r="BB435" s="60"/>
      <c r="BC435" s="60"/>
      <c r="BD435" s="13"/>
    </row>
    <row r="436" spans="2:56" ht="4.95" customHeight="1" x14ac:dyDescent="0.3">
      <c r="B436" s="11"/>
      <c r="C436" s="35"/>
      <c r="D436" s="36"/>
      <c r="E436" s="36"/>
      <c r="F436" s="36"/>
      <c r="G436" s="36"/>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82"/>
      <c r="AH436" s="82"/>
      <c r="AI436" s="82"/>
      <c r="AJ436" s="82"/>
      <c r="AK436" s="82"/>
      <c r="AL436" s="82"/>
      <c r="AM436" s="82"/>
      <c r="AN436" s="84"/>
      <c r="AO436" s="84"/>
      <c r="AP436" s="85"/>
      <c r="AQ436" s="85"/>
      <c r="AR436" s="85"/>
      <c r="AS436" s="85"/>
      <c r="AT436" s="85"/>
      <c r="AU436" s="85"/>
      <c r="AV436" s="85"/>
      <c r="AW436" s="60"/>
      <c r="AX436" s="60"/>
      <c r="AY436" s="60"/>
      <c r="AZ436" s="60"/>
      <c r="BA436" s="60"/>
      <c r="BB436" s="60"/>
      <c r="BC436" s="60"/>
      <c r="BD436" s="13"/>
    </row>
    <row r="437" spans="2:56" ht="12" customHeight="1" x14ac:dyDescent="0.3">
      <c r="B437" s="11"/>
      <c r="C437" s="35"/>
      <c r="D437" s="36"/>
      <c r="E437" s="36"/>
      <c r="F437" s="36"/>
      <c r="G437" s="36"/>
      <c r="H437" s="173" t="s">
        <v>57</v>
      </c>
      <c r="I437" s="173"/>
      <c r="J437" s="173"/>
      <c r="K437" s="173"/>
      <c r="L437" s="173"/>
      <c r="M437" s="173"/>
      <c r="N437" s="173"/>
      <c r="O437" s="173"/>
      <c r="P437" s="173"/>
      <c r="Q437" s="173"/>
      <c r="R437" s="173"/>
      <c r="S437" s="173"/>
      <c r="T437" s="173"/>
      <c r="U437" s="173"/>
      <c r="V437" s="173"/>
      <c r="W437" s="173"/>
      <c r="X437" s="173"/>
      <c r="Y437" s="173"/>
      <c r="Z437" s="173"/>
      <c r="AA437" s="173"/>
      <c r="AB437" s="173"/>
      <c r="AC437" s="173"/>
      <c r="AD437" s="173"/>
      <c r="AE437" s="173"/>
      <c r="AF437" s="173"/>
      <c r="AG437" s="173"/>
      <c r="AH437" s="173"/>
      <c r="AI437" s="173"/>
      <c r="AJ437" s="173"/>
      <c r="AK437" s="173"/>
      <c r="AL437" s="173"/>
      <c r="AM437" s="12"/>
      <c r="AN437" s="172">
        <f>+AN433+AN435</f>
        <v>0</v>
      </c>
      <c r="AO437" s="172"/>
      <c r="AP437" s="172"/>
      <c r="AQ437" s="172"/>
      <c r="AR437" s="172"/>
      <c r="AS437" s="172"/>
      <c r="AT437" s="172"/>
      <c r="AU437" s="172"/>
      <c r="AV437" s="172"/>
      <c r="AW437" s="60"/>
      <c r="AX437" s="60"/>
      <c r="AY437" s="60"/>
      <c r="AZ437" s="60"/>
      <c r="BA437" s="60"/>
      <c r="BB437" s="60"/>
      <c r="BC437" s="60"/>
      <c r="BD437" s="13"/>
    </row>
    <row r="438" spans="2:56" ht="12" customHeight="1" x14ac:dyDescent="0.3">
      <c r="B438" s="11"/>
      <c r="C438" s="35"/>
      <c r="D438" s="36"/>
      <c r="E438" s="36"/>
      <c r="F438" s="36"/>
      <c r="G438" s="36"/>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0"/>
      <c r="AI438" s="60"/>
      <c r="AJ438" s="60"/>
      <c r="AK438" s="60"/>
      <c r="AL438" s="60"/>
      <c r="AM438" s="60"/>
      <c r="AN438" s="60"/>
      <c r="AO438" s="60"/>
      <c r="AP438" s="60"/>
      <c r="AQ438" s="60"/>
      <c r="AR438" s="60"/>
      <c r="AS438" s="60"/>
      <c r="AT438" s="60"/>
      <c r="AU438" s="60"/>
      <c r="AV438" s="60"/>
      <c r="AW438" s="60"/>
      <c r="AX438" s="60"/>
      <c r="AY438" s="60"/>
      <c r="AZ438" s="60"/>
      <c r="BA438" s="60"/>
      <c r="BB438" s="60"/>
      <c r="BC438" s="60"/>
      <c r="BD438" s="13"/>
    </row>
    <row r="439" spans="2:56" ht="12" customHeight="1" x14ac:dyDescent="0.3">
      <c r="B439" s="11"/>
      <c r="C439" s="35"/>
      <c r="D439" s="36"/>
      <c r="E439" s="36"/>
      <c r="F439" s="36"/>
      <c r="G439" s="36"/>
      <c r="H439" s="156" t="s">
        <v>80</v>
      </c>
      <c r="I439" s="156"/>
      <c r="J439" s="156"/>
      <c r="K439" s="156"/>
      <c r="L439" s="156"/>
      <c r="M439" s="156"/>
      <c r="N439" s="156"/>
      <c r="O439" s="156"/>
      <c r="P439" s="156"/>
      <c r="Q439" s="156"/>
      <c r="R439" s="156"/>
      <c r="S439" s="156"/>
      <c r="T439" s="156"/>
      <c r="U439" s="156"/>
      <c r="V439" s="156"/>
      <c r="W439" s="156"/>
      <c r="X439" s="156"/>
      <c r="Y439" s="156"/>
      <c r="Z439" s="156"/>
      <c r="AA439" s="156"/>
      <c r="AB439" s="156"/>
      <c r="AC439" s="156"/>
      <c r="AD439" s="156"/>
      <c r="AE439" s="156"/>
      <c r="AF439" s="156"/>
      <c r="AG439" s="156"/>
      <c r="AH439" s="156"/>
      <c r="AI439" s="156"/>
      <c r="AJ439" s="156"/>
      <c r="AK439" s="156"/>
      <c r="AL439" s="156"/>
      <c r="AM439" s="156"/>
      <c r="AN439" s="156"/>
      <c r="AO439" s="156"/>
      <c r="AP439" s="156"/>
      <c r="AQ439" s="156"/>
      <c r="AR439" s="156"/>
      <c r="AS439" s="156"/>
      <c r="AT439" s="156"/>
      <c r="AU439" s="156"/>
      <c r="AV439" s="156"/>
      <c r="AW439" s="156"/>
      <c r="AX439" s="156"/>
      <c r="AY439" s="156"/>
      <c r="AZ439" s="156"/>
      <c r="BA439" s="156"/>
      <c r="BB439" s="156"/>
      <c r="BC439" s="156"/>
      <c r="BD439" s="13"/>
    </row>
    <row r="440" spans="2:56" ht="12" customHeight="1" x14ac:dyDescent="0.3">
      <c r="B440" s="11"/>
      <c r="C440" s="35"/>
      <c r="D440" s="36"/>
      <c r="E440" s="36"/>
      <c r="F440" s="36"/>
      <c r="G440" s="36"/>
      <c r="H440" s="156"/>
      <c r="I440" s="156"/>
      <c r="J440" s="156"/>
      <c r="K440" s="156"/>
      <c r="L440" s="156"/>
      <c r="M440" s="156"/>
      <c r="N440" s="156"/>
      <c r="O440" s="156"/>
      <c r="P440" s="156"/>
      <c r="Q440" s="156"/>
      <c r="R440" s="156"/>
      <c r="S440" s="156"/>
      <c r="T440" s="156"/>
      <c r="U440" s="156"/>
      <c r="V440" s="156"/>
      <c r="W440" s="156"/>
      <c r="X440" s="156"/>
      <c r="Y440" s="156"/>
      <c r="Z440" s="156"/>
      <c r="AA440" s="156"/>
      <c r="AB440" s="156"/>
      <c r="AC440" s="156"/>
      <c r="AD440" s="156"/>
      <c r="AE440" s="156"/>
      <c r="AF440" s="156"/>
      <c r="AG440" s="156"/>
      <c r="AH440" s="156"/>
      <c r="AI440" s="156"/>
      <c r="AJ440" s="156"/>
      <c r="AK440" s="156"/>
      <c r="AL440" s="156"/>
      <c r="AM440" s="156"/>
      <c r="AN440" s="156"/>
      <c r="AO440" s="156"/>
      <c r="AP440" s="156"/>
      <c r="AQ440" s="156"/>
      <c r="AR440" s="156"/>
      <c r="AS440" s="156"/>
      <c r="AT440" s="156"/>
      <c r="AU440" s="156"/>
      <c r="AV440" s="156"/>
      <c r="AW440" s="156"/>
      <c r="AX440" s="156"/>
      <c r="AY440" s="156"/>
      <c r="AZ440" s="156"/>
      <c r="BA440" s="156"/>
      <c r="BB440" s="156"/>
      <c r="BC440" s="156"/>
      <c r="BD440" s="13"/>
    </row>
    <row r="441" spans="2:56" ht="4.95" customHeight="1" x14ac:dyDescent="0.3">
      <c r="B441" s="11"/>
      <c r="C441" s="35"/>
      <c r="D441" s="36"/>
      <c r="E441" s="36"/>
      <c r="F441" s="36"/>
      <c r="G441" s="36"/>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0"/>
      <c r="AI441" s="60"/>
      <c r="AJ441" s="60"/>
      <c r="AK441" s="60"/>
      <c r="AL441" s="60"/>
      <c r="AM441" s="60"/>
      <c r="AN441" s="60"/>
      <c r="AO441" s="60"/>
      <c r="AP441" s="60"/>
      <c r="AQ441" s="60"/>
      <c r="AR441" s="60"/>
      <c r="AS441" s="60"/>
      <c r="AT441" s="60"/>
      <c r="AU441" s="60"/>
      <c r="AV441" s="60"/>
      <c r="AW441" s="60"/>
      <c r="AX441" s="60"/>
      <c r="AY441" s="60"/>
      <c r="AZ441" s="60"/>
      <c r="BA441" s="60"/>
      <c r="BB441" s="60"/>
      <c r="BC441" s="60"/>
      <c r="BD441" s="13"/>
    </row>
    <row r="442" spans="2:56" ht="12" customHeight="1" thickBot="1" x14ac:dyDescent="0.35">
      <c r="B442" s="11"/>
      <c r="C442" s="35"/>
      <c r="D442" s="36"/>
      <c r="E442" s="36"/>
      <c r="F442" s="36"/>
      <c r="G442" s="36"/>
      <c r="H442" s="174" t="s">
        <v>54</v>
      </c>
      <c r="I442" s="174"/>
      <c r="J442" s="174"/>
      <c r="K442" s="174"/>
      <c r="L442" s="174"/>
      <c r="M442" s="174"/>
      <c r="N442" s="36"/>
      <c r="O442" s="163" t="s">
        <v>55</v>
      </c>
      <c r="P442" s="163"/>
      <c r="Q442" s="163"/>
      <c r="R442" s="163"/>
      <c r="S442" s="163"/>
      <c r="T442" s="163"/>
      <c r="U442" s="163"/>
      <c r="V442" s="163"/>
      <c r="W442" s="163"/>
      <c r="X442" s="163"/>
      <c r="Y442" s="163"/>
      <c r="Z442" s="163"/>
      <c r="AA442" s="163"/>
      <c r="AB442" s="163"/>
      <c r="AC442" s="163"/>
      <c r="AD442" s="163"/>
      <c r="AE442" s="163"/>
      <c r="AF442" s="163"/>
      <c r="AG442" s="163"/>
      <c r="AH442" s="163"/>
      <c r="AI442" s="163"/>
      <c r="AJ442" s="163"/>
      <c r="AK442" s="163"/>
      <c r="AL442" s="163"/>
      <c r="AM442" s="12"/>
      <c r="AN442" s="168" t="s">
        <v>114</v>
      </c>
      <c r="AO442" s="168"/>
      <c r="AP442" s="168"/>
      <c r="AQ442" s="168"/>
      <c r="AR442" s="168"/>
      <c r="AS442" s="168"/>
      <c r="AT442" s="168"/>
      <c r="AU442" s="168"/>
      <c r="AV442" s="168"/>
      <c r="AW442" s="60"/>
      <c r="AX442" s="60"/>
      <c r="AY442" s="60"/>
      <c r="AZ442" s="60"/>
      <c r="BA442" s="60"/>
      <c r="BB442" s="60"/>
      <c r="BC442" s="60"/>
      <c r="BD442" s="13"/>
    </row>
    <row r="443" spans="2:56" ht="4.95" customHeight="1" x14ac:dyDescent="0.3">
      <c r="B443" s="11"/>
      <c r="C443" s="35"/>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12"/>
      <c r="AN443" s="12"/>
      <c r="AO443" s="12"/>
      <c r="AP443" s="12"/>
      <c r="AQ443" s="12"/>
      <c r="AR443" s="12"/>
      <c r="AS443" s="12"/>
      <c r="AT443" s="12"/>
      <c r="AU443" s="12"/>
      <c r="AV443" s="12"/>
      <c r="AW443" s="60"/>
      <c r="AX443" s="60"/>
      <c r="AY443" s="60"/>
      <c r="AZ443" s="60"/>
      <c r="BA443" s="60"/>
      <c r="BB443" s="60"/>
      <c r="BC443" s="60"/>
      <c r="BD443" s="13"/>
    </row>
    <row r="444" spans="2:56" ht="23.4" customHeight="1" x14ac:dyDescent="0.3">
      <c r="B444" s="11"/>
      <c r="C444" s="35"/>
      <c r="D444" s="36"/>
      <c r="E444" s="36"/>
      <c r="F444" s="36"/>
      <c r="G444" s="36"/>
      <c r="H444" s="171" t="s">
        <v>50</v>
      </c>
      <c r="I444" s="171"/>
      <c r="J444" s="171"/>
      <c r="K444" s="171"/>
      <c r="L444" s="171"/>
      <c r="M444" s="171"/>
      <c r="N444" s="36"/>
      <c r="O444" s="154" t="s">
        <v>208</v>
      </c>
      <c r="P444" s="154"/>
      <c r="Q444" s="154"/>
      <c r="R444" s="154"/>
      <c r="S444" s="154"/>
      <c r="T444" s="154"/>
      <c r="U444" s="154"/>
      <c r="V444" s="154"/>
      <c r="W444" s="154"/>
      <c r="X444" s="154"/>
      <c r="Y444" s="154"/>
      <c r="Z444" s="154"/>
      <c r="AA444" s="154"/>
      <c r="AB444" s="154"/>
      <c r="AC444" s="154"/>
      <c r="AD444" s="154"/>
      <c r="AE444" s="154"/>
      <c r="AF444" s="154"/>
      <c r="AG444" s="154"/>
      <c r="AH444" s="154"/>
      <c r="AI444" s="154"/>
      <c r="AJ444" s="154"/>
      <c r="AK444" s="154"/>
      <c r="AL444" s="154"/>
      <c r="AM444" s="12"/>
      <c r="AN444" s="172"/>
      <c r="AO444" s="172"/>
      <c r="AP444" s="172"/>
      <c r="AQ444" s="172"/>
      <c r="AR444" s="172"/>
      <c r="AS444" s="172"/>
      <c r="AT444" s="172"/>
      <c r="AU444" s="172"/>
      <c r="AV444" s="172"/>
      <c r="AW444" s="60"/>
      <c r="AX444" s="60"/>
      <c r="AY444" s="60"/>
      <c r="AZ444" s="60"/>
      <c r="BA444" s="60"/>
      <c r="BB444" s="60"/>
      <c r="BC444" s="60"/>
      <c r="BD444" s="13"/>
    </row>
    <row r="445" spans="2:56" ht="4.95" customHeight="1" x14ac:dyDescent="0.3">
      <c r="B445" s="11"/>
      <c r="C445" s="35"/>
      <c r="D445" s="36"/>
      <c r="E445" s="36"/>
      <c r="F445" s="36"/>
      <c r="G445" s="36"/>
      <c r="H445" s="80"/>
      <c r="I445" s="80"/>
      <c r="J445" s="80"/>
      <c r="K445" s="80"/>
      <c r="L445" s="80"/>
      <c r="M445" s="80"/>
      <c r="N445" s="3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12"/>
      <c r="AN445" s="83"/>
      <c r="AO445" s="83"/>
      <c r="AP445" s="83"/>
      <c r="AQ445" s="83"/>
      <c r="AR445" s="83"/>
      <c r="AS445" s="83"/>
      <c r="AT445" s="83"/>
      <c r="AU445" s="83"/>
      <c r="AV445" s="83"/>
      <c r="AW445" s="60"/>
      <c r="AX445" s="60"/>
      <c r="AY445" s="60"/>
      <c r="AZ445" s="60"/>
      <c r="BA445" s="60"/>
      <c r="BB445" s="60"/>
      <c r="BC445" s="60"/>
      <c r="BD445" s="13"/>
    </row>
    <row r="446" spans="2:56" ht="12" customHeight="1" x14ac:dyDescent="0.3">
      <c r="B446" s="11"/>
      <c r="C446" s="35"/>
      <c r="D446" s="36"/>
      <c r="E446" s="36"/>
      <c r="F446" s="36"/>
      <c r="G446" s="36"/>
      <c r="H446" s="171" t="s">
        <v>52</v>
      </c>
      <c r="I446" s="171"/>
      <c r="J446" s="171"/>
      <c r="K446" s="171"/>
      <c r="L446" s="171"/>
      <c r="M446" s="171"/>
      <c r="N446" s="36"/>
      <c r="O446" s="154" t="s">
        <v>137</v>
      </c>
      <c r="P446" s="154"/>
      <c r="Q446" s="154"/>
      <c r="R446" s="154"/>
      <c r="S446" s="154"/>
      <c r="T446" s="154"/>
      <c r="U446" s="154"/>
      <c r="V446" s="154"/>
      <c r="W446" s="154"/>
      <c r="X446" s="154"/>
      <c r="Y446" s="154"/>
      <c r="Z446" s="154"/>
      <c r="AA446" s="154"/>
      <c r="AB446" s="154"/>
      <c r="AC446" s="154"/>
      <c r="AD446" s="154"/>
      <c r="AE446" s="154"/>
      <c r="AF446" s="154"/>
      <c r="AG446" s="154"/>
      <c r="AH446" s="154"/>
      <c r="AI446" s="154"/>
      <c r="AJ446" s="154"/>
      <c r="AK446" s="154"/>
      <c r="AL446" s="154"/>
      <c r="AM446" s="12"/>
      <c r="AN446" s="172"/>
      <c r="AO446" s="172"/>
      <c r="AP446" s="172"/>
      <c r="AQ446" s="172"/>
      <c r="AR446" s="172"/>
      <c r="AS446" s="172"/>
      <c r="AT446" s="172"/>
      <c r="AU446" s="172"/>
      <c r="AV446" s="172"/>
      <c r="AW446" s="60"/>
      <c r="AX446" s="60"/>
      <c r="AY446" s="60"/>
      <c r="AZ446" s="60"/>
      <c r="BA446" s="60"/>
      <c r="BB446" s="60"/>
      <c r="BC446" s="60"/>
      <c r="BD446" s="13"/>
    </row>
    <row r="447" spans="2:56" ht="4.95" customHeight="1" x14ac:dyDescent="0.3">
      <c r="B447" s="11"/>
      <c r="C447" s="35"/>
      <c r="D447" s="36"/>
      <c r="E447" s="36"/>
      <c r="F447" s="36"/>
      <c r="G447" s="36"/>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82"/>
      <c r="AH447" s="82"/>
      <c r="AI447" s="82"/>
      <c r="AJ447" s="82"/>
      <c r="AK447" s="82"/>
      <c r="AL447" s="82"/>
      <c r="AM447" s="82"/>
      <c r="AN447" s="84"/>
      <c r="AO447" s="84"/>
      <c r="AP447" s="85"/>
      <c r="AQ447" s="85"/>
      <c r="AR447" s="85"/>
      <c r="AS447" s="85"/>
      <c r="AT447" s="85"/>
      <c r="AU447" s="85"/>
      <c r="AV447" s="85"/>
      <c r="AW447" s="60"/>
      <c r="AX447" s="60"/>
      <c r="AY447" s="60"/>
      <c r="AZ447" s="60"/>
      <c r="BA447" s="60"/>
      <c r="BB447" s="60"/>
      <c r="BC447" s="60"/>
      <c r="BD447" s="13"/>
    </row>
    <row r="448" spans="2:56" ht="12" customHeight="1" x14ac:dyDescent="0.3">
      <c r="B448" s="11"/>
      <c r="C448" s="35"/>
      <c r="D448" s="36"/>
      <c r="E448" s="36"/>
      <c r="F448" s="36"/>
      <c r="G448" s="36"/>
      <c r="H448" s="173" t="s">
        <v>57</v>
      </c>
      <c r="I448" s="173"/>
      <c r="J448" s="173"/>
      <c r="K448" s="173"/>
      <c r="L448" s="173"/>
      <c r="M448" s="173"/>
      <c r="N448" s="173"/>
      <c r="O448" s="173"/>
      <c r="P448" s="173"/>
      <c r="Q448" s="173"/>
      <c r="R448" s="173"/>
      <c r="S448" s="173"/>
      <c r="T448" s="173"/>
      <c r="U448" s="173"/>
      <c r="V448" s="173"/>
      <c r="W448" s="173"/>
      <c r="X448" s="173"/>
      <c r="Y448" s="173"/>
      <c r="Z448" s="173"/>
      <c r="AA448" s="173"/>
      <c r="AB448" s="173"/>
      <c r="AC448" s="173"/>
      <c r="AD448" s="173"/>
      <c r="AE448" s="173"/>
      <c r="AF448" s="173"/>
      <c r="AG448" s="173"/>
      <c r="AH448" s="173"/>
      <c r="AI448" s="173"/>
      <c r="AJ448" s="173"/>
      <c r="AK448" s="173"/>
      <c r="AL448" s="173"/>
      <c r="AM448" s="12"/>
      <c r="AN448" s="172">
        <f>+AN444+AN446</f>
        <v>0</v>
      </c>
      <c r="AO448" s="172"/>
      <c r="AP448" s="172"/>
      <c r="AQ448" s="172"/>
      <c r="AR448" s="172"/>
      <c r="AS448" s="172"/>
      <c r="AT448" s="172"/>
      <c r="AU448" s="172"/>
      <c r="AV448" s="172"/>
      <c r="AW448" s="60"/>
      <c r="AX448" s="60"/>
      <c r="AY448" s="60"/>
      <c r="AZ448" s="60"/>
      <c r="BA448" s="60"/>
      <c r="BB448" s="60"/>
      <c r="BC448" s="60"/>
      <c r="BD448" s="13"/>
    </row>
    <row r="449" spans="2:56" ht="12" customHeight="1" x14ac:dyDescent="0.3">
      <c r="B449" s="11"/>
      <c r="C449" s="35"/>
      <c r="D449" s="36"/>
      <c r="E449" s="36"/>
      <c r="F449" s="36"/>
      <c r="G449" s="36"/>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0"/>
      <c r="AI449" s="60"/>
      <c r="AJ449" s="60"/>
      <c r="AK449" s="60"/>
      <c r="AL449" s="60"/>
      <c r="AM449" s="60"/>
      <c r="AN449" s="60"/>
      <c r="AO449" s="60"/>
      <c r="AP449" s="60"/>
      <c r="AQ449" s="60"/>
      <c r="AR449" s="60"/>
      <c r="AS449" s="60"/>
      <c r="AT449" s="60"/>
      <c r="AU449" s="60"/>
      <c r="AV449" s="60"/>
      <c r="AW449" s="60"/>
      <c r="AX449" s="60"/>
      <c r="AY449" s="60"/>
      <c r="AZ449" s="60"/>
      <c r="BA449" s="60"/>
      <c r="BB449" s="60"/>
      <c r="BC449" s="60"/>
      <c r="BD449" s="13"/>
    </row>
    <row r="450" spans="2:56" ht="12" customHeight="1" x14ac:dyDescent="0.3">
      <c r="B450" s="11"/>
      <c r="C450" s="35"/>
      <c r="D450" s="36"/>
      <c r="E450" s="36"/>
      <c r="F450" s="36"/>
      <c r="G450" s="36"/>
      <c r="H450" s="156" t="s">
        <v>183</v>
      </c>
      <c r="I450" s="156"/>
      <c r="J450" s="156"/>
      <c r="K450" s="156"/>
      <c r="L450" s="156"/>
      <c r="M450" s="156"/>
      <c r="N450" s="156"/>
      <c r="O450" s="156"/>
      <c r="P450" s="156"/>
      <c r="Q450" s="156"/>
      <c r="R450" s="156"/>
      <c r="S450" s="156"/>
      <c r="T450" s="156"/>
      <c r="U450" s="156"/>
      <c r="V450" s="156"/>
      <c r="W450" s="156"/>
      <c r="X450" s="156"/>
      <c r="Y450" s="156"/>
      <c r="Z450" s="156"/>
      <c r="AA450" s="156"/>
      <c r="AB450" s="156"/>
      <c r="AC450" s="156"/>
      <c r="AD450" s="156"/>
      <c r="AE450" s="156"/>
      <c r="AF450" s="156"/>
      <c r="AG450" s="156"/>
      <c r="AH450" s="156"/>
      <c r="AI450" s="156"/>
      <c r="AJ450" s="156"/>
      <c r="AK450" s="156"/>
      <c r="AL450" s="156"/>
      <c r="AM450" s="156"/>
      <c r="AN450" s="156"/>
      <c r="AO450" s="156"/>
      <c r="AP450" s="156"/>
      <c r="AQ450" s="156"/>
      <c r="AR450" s="156"/>
      <c r="AS450" s="156"/>
      <c r="AT450" s="156"/>
      <c r="AU450" s="156"/>
      <c r="AV450" s="156"/>
      <c r="AW450" s="156"/>
      <c r="AX450" s="156"/>
      <c r="AY450" s="156"/>
      <c r="AZ450" s="156"/>
      <c r="BA450" s="156"/>
      <c r="BB450" s="156"/>
      <c r="BC450" s="156"/>
      <c r="BD450" s="13"/>
    </row>
    <row r="451" spans="2:56" s="82" customFormat="1" ht="12" customHeight="1" x14ac:dyDescent="0.3">
      <c r="B451" s="11"/>
      <c r="C451" s="35"/>
      <c r="D451" s="36"/>
      <c r="E451" s="36"/>
      <c r="F451" s="36"/>
      <c r="G451" s="36"/>
      <c r="H451" s="156"/>
      <c r="I451" s="156"/>
      <c r="J451" s="156"/>
      <c r="K451" s="156"/>
      <c r="L451" s="156"/>
      <c r="M451" s="156"/>
      <c r="N451" s="156"/>
      <c r="O451" s="156"/>
      <c r="P451" s="156"/>
      <c r="Q451" s="156"/>
      <c r="R451" s="156"/>
      <c r="S451" s="156"/>
      <c r="T451" s="156"/>
      <c r="U451" s="156"/>
      <c r="V451" s="156"/>
      <c r="W451" s="156"/>
      <c r="X451" s="156"/>
      <c r="Y451" s="156"/>
      <c r="Z451" s="156"/>
      <c r="AA451" s="156"/>
      <c r="AB451" s="156"/>
      <c r="AC451" s="156"/>
      <c r="AD451" s="156"/>
      <c r="AE451" s="156"/>
      <c r="AF451" s="156"/>
      <c r="AG451" s="156"/>
      <c r="AH451" s="156"/>
      <c r="AI451" s="156"/>
      <c r="AJ451" s="156"/>
      <c r="AK451" s="156"/>
      <c r="AL451" s="156"/>
      <c r="AM451" s="156"/>
      <c r="AN451" s="156"/>
      <c r="AO451" s="156"/>
      <c r="AP451" s="156"/>
      <c r="AQ451" s="156"/>
      <c r="AR451" s="156"/>
      <c r="AS451" s="156"/>
      <c r="AT451" s="156"/>
      <c r="AU451" s="156"/>
      <c r="AV451" s="156"/>
      <c r="AW451" s="156"/>
      <c r="AX451" s="156"/>
      <c r="AY451" s="156"/>
      <c r="AZ451" s="156"/>
      <c r="BA451" s="156"/>
      <c r="BB451" s="156"/>
      <c r="BC451" s="156"/>
      <c r="BD451" s="13"/>
    </row>
    <row r="452" spans="2:56" s="82" customFormat="1" ht="12" customHeight="1" thickBot="1" x14ac:dyDescent="0.35">
      <c r="B452" s="11"/>
      <c r="C452" s="35"/>
      <c r="D452" s="36"/>
      <c r="E452" s="36"/>
      <c r="F452" s="36"/>
      <c r="G452" s="36"/>
      <c r="H452" s="174" t="s">
        <v>54</v>
      </c>
      <c r="I452" s="174"/>
      <c r="J452" s="174"/>
      <c r="K452" s="174"/>
      <c r="L452" s="174"/>
      <c r="M452" s="174"/>
      <c r="N452" s="36"/>
      <c r="O452" s="163" t="s">
        <v>55</v>
      </c>
      <c r="P452" s="163"/>
      <c r="Q452" s="163"/>
      <c r="R452" s="163"/>
      <c r="S452" s="163"/>
      <c r="T452" s="163"/>
      <c r="U452" s="163"/>
      <c r="V452" s="163"/>
      <c r="W452" s="163"/>
      <c r="X452" s="163"/>
      <c r="Y452" s="163"/>
      <c r="Z452" s="163"/>
      <c r="AA452" s="163"/>
      <c r="AB452" s="163"/>
      <c r="AC452" s="163"/>
      <c r="AD452" s="163"/>
      <c r="AE452" s="163"/>
      <c r="AF452" s="163"/>
      <c r="AG452" s="163"/>
      <c r="AH452" s="163"/>
      <c r="AI452" s="163"/>
      <c r="AJ452" s="163"/>
      <c r="AK452" s="163"/>
      <c r="AL452" s="163"/>
      <c r="AM452" s="12"/>
      <c r="AN452" s="168" t="s">
        <v>29</v>
      </c>
      <c r="AO452" s="168"/>
      <c r="AP452" s="168"/>
      <c r="AQ452" s="168"/>
      <c r="AR452" s="168"/>
      <c r="AS452" s="168"/>
      <c r="AT452" s="168"/>
      <c r="AU452" s="168"/>
      <c r="AV452" s="168"/>
      <c r="AW452" s="60"/>
      <c r="AX452" s="60"/>
      <c r="AY452" s="60"/>
      <c r="AZ452" s="60"/>
      <c r="BA452" s="60"/>
      <c r="BB452" s="60"/>
      <c r="BC452" s="60"/>
      <c r="BD452" s="13"/>
    </row>
    <row r="453" spans="2:56" s="82" customFormat="1" ht="4.95" customHeight="1" x14ac:dyDescent="0.3">
      <c r="B453" s="11"/>
      <c r="C453" s="35"/>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12"/>
      <c r="AN453" s="12"/>
      <c r="AO453" s="12"/>
      <c r="AP453" s="12"/>
      <c r="AQ453" s="12"/>
      <c r="AR453" s="12"/>
      <c r="AS453" s="12"/>
      <c r="AT453" s="12"/>
      <c r="AU453" s="12"/>
      <c r="AV453" s="12"/>
      <c r="AW453" s="60"/>
      <c r="AX453" s="60"/>
      <c r="AY453" s="60"/>
      <c r="AZ453" s="60"/>
      <c r="BA453" s="60"/>
      <c r="BB453" s="60"/>
      <c r="BC453" s="60"/>
      <c r="BD453" s="13"/>
    </row>
    <row r="454" spans="2:56" s="82" customFormat="1" ht="12" customHeight="1" x14ac:dyDescent="0.3">
      <c r="B454" s="11"/>
      <c r="C454" s="35"/>
      <c r="D454" s="36"/>
      <c r="E454" s="36"/>
      <c r="F454" s="36"/>
      <c r="G454" s="36"/>
      <c r="H454" s="171" t="s">
        <v>50</v>
      </c>
      <c r="I454" s="171"/>
      <c r="J454" s="171"/>
      <c r="K454" s="171"/>
      <c r="L454" s="171"/>
      <c r="M454" s="171"/>
      <c r="N454" s="36"/>
      <c r="O454" s="154" t="s">
        <v>81</v>
      </c>
      <c r="P454" s="154"/>
      <c r="Q454" s="154"/>
      <c r="R454" s="154"/>
      <c r="S454" s="154"/>
      <c r="T454" s="154"/>
      <c r="U454" s="154"/>
      <c r="V454" s="154"/>
      <c r="W454" s="154"/>
      <c r="X454" s="154"/>
      <c r="Y454" s="154"/>
      <c r="Z454" s="154"/>
      <c r="AA454" s="154"/>
      <c r="AB454" s="154"/>
      <c r="AC454" s="154"/>
      <c r="AD454" s="154"/>
      <c r="AE454" s="154"/>
      <c r="AF454" s="154"/>
      <c r="AG454" s="154"/>
      <c r="AH454" s="154"/>
      <c r="AI454" s="154"/>
      <c r="AJ454" s="154"/>
      <c r="AK454" s="154"/>
      <c r="AL454" s="154"/>
      <c r="AM454" s="12"/>
      <c r="AN454" s="157"/>
      <c r="AO454" s="157"/>
      <c r="AP454" s="157"/>
      <c r="AQ454" s="157"/>
      <c r="AR454" s="157"/>
      <c r="AS454" s="157"/>
      <c r="AT454" s="157"/>
      <c r="AU454" s="157"/>
      <c r="AV454" s="157"/>
      <c r="AW454" s="60"/>
      <c r="AX454" s="60"/>
      <c r="AY454" s="60"/>
      <c r="AZ454" s="60"/>
      <c r="BA454" s="60"/>
      <c r="BB454" s="60"/>
      <c r="BC454" s="60"/>
      <c r="BD454" s="13"/>
    </row>
    <row r="455" spans="2:56" s="82" customFormat="1" ht="4.95" customHeight="1" x14ac:dyDescent="0.3">
      <c r="B455" s="11"/>
      <c r="C455" s="35"/>
      <c r="D455" s="36"/>
      <c r="E455" s="36"/>
      <c r="F455" s="36"/>
      <c r="G455" s="36"/>
      <c r="H455" s="80"/>
      <c r="I455" s="80"/>
      <c r="J455" s="80"/>
      <c r="K455" s="80"/>
      <c r="L455" s="80"/>
      <c r="M455" s="80"/>
      <c r="N455" s="3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12"/>
      <c r="AN455" s="66"/>
      <c r="AO455" s="66"/>
      <c r="AP455" s="66"/>
      <c r="AQ455" s="66"/>
      <c r="AR455" s="66"/>
      <c r="AS455" s="66"/>
      <c r="AT455" s="66"/>
      <c r="AU455" s="66"/>
      <c r="AV455" s="66"/>
      <c r="AW455" s="60"/>
      <c r="AX455" s="60"/>
      <c r="AY455" s="60"/>
      <c r="AZ455" s="60"/>
      <c r="BA455" s="60"/>
      <c r="BB455" s="60"/>
      <c r="BC455" s="60"/>
      <c r="BD455" s="13"/>
    </row>
    <row r="456" spans="2:56" s="82" customFormat="1" ht="12" customHeight="1" x14ac:dyDescent="0.3">
      <c r="B456" s="11"/>
      <c r="C456" s="35"/>
      <c r="D456" s="36"/>
      <c r="E456" s="36"/>
      <c r="F456" s="36"/>
      <c r="G456" s="36"/>
      <c r="H456" s="171" t="s">
        <v>52</v>
      </c>
      <c r="I456" s="171"/>
      <c r="J456" s="171"/>
      <c r="K456" s="171"/>
      <c r="L456" s="171"/>
      <c r="M456" s="171"/>
      <c r="N456" s="36"/>
      <c r="O456" s="154" t="s">
        <v>82</v>
      </c>
      <c r="P456" s="154"/>
      <c r="Q456" s="154"/>
      <c r="R456" s="154"/>
      <c r="S456" s="154"/>
      <c r="T456" s="154"/>
      <c r="U456" s="154"/>
      <c r="V456" s="154"/>
      <c r="W456" s="154"/>
      <c r="X456" s="154"/>
      <c r="Y456" s="154"/>
      <c r="Z456" s="154"/>
      <c r="AA456" s="154"/>
      <c r="AB456" s="154"/>
      <c r="AC456" s="154"/>
      <c r="AD456" s="154"/>
      <c r="AE456" s="154"/>
      <c r="AF456" s="154"/>
      <c r="AG456" s="154"/>
      <c r="AH456" s="154"/>
      <c r="AI456" s="154"/>
      <c r="AJ456" s="154"/>
      <c r="AK456" s="154"/>
      <c r="AL456" s="154"/>
      <c r="AM456" s="12"/>
      <c r="AN456" s="157"/>
      <c r="AO456" s="157"/>
      <c r="AP456" s="157"/>
      <c r="AQ456" s="157"/>
      <c r="AR456" s="157"/>
      <c r="AS456" s="157"/>
      <c r="AT456" s="157"/>
      <c r="AU456" s="157"/>
      <c r="AV456" s="157"/>
      <c r="AW456" s="60"/>
      <c r="AX456" s="60"/>
      <c r="AY456" s="60"/>
      <c r="AZ456" s="60"/>
      <c r="BA456" s="60"/>
      <c r="BB456" s="60"/>
      <c r="BC456" s="60"/>
      <c r="BD456" s="13"/>
    </row>
    <row r="457" spans="2:56" s="82" customFormat="1" ht="4.95" customHeight="1" x14ac:dyDescent="0.3">
      <c r="B457" s="11"/>
      <c r="C457" s="35"/>
      <c r="D457" s="36"/>
      <c r="E457" s="36"/>
      <c r="F457" s="36"/>
      <c r="G457" s="36"/>
      <c r="H457" s="80"/>
      <c r="I457" s="80"/>
      <c r="J457" s="80"/>
      <c r="K457" s="80"/>
      <c r="L457" s="80"/>
      <c r="M457" s="80"/>
      <c r="N457" s="3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12"/>
      <c r="AN457" s="66"/>
      <c r="AO457" s="66"/>
      <c r="AP457" s="66"/>
      <c r="AQ457" s="66"/>
      <c r="AR457" s="66"/>
      <c r="AS457" s="66"/>
      <c r="AT457" s="66"/>
      <c r="AU457" s="66"/>
      <c r="AV457" s="66"/>
      <c r="AW457" s="60"/>
      <c r="AX457" s="60"/>
      <c r="AY457" s="60"/>
      <c r="AZ457" s="60"/>
      <c r="BA457" s="60"/>
      <c r="BB457" s="60"/>
      <c r="BC457" s="60"/>
      <c r="BD457" s="13"/>
    </row>
    <row r="458" spans="2:56" s="82" customFormat="1" ht="12" customHeight="1" x14ac:dyDescent="0.3">
      <c r="B458" s="11"/>
      <c r="C458" s="35"/>
      <c r="D458" s="36"/>
      <c r="E458" s="36"/>
      <c r="F458" s="36"/>
      <c r="G458" s="36"/>
      <c r="H458" s="171" t="s">
        <v>51</v>
      </c>
      <c r="I458" s="171"/>
      <c r="J458" s="171"/>
      <c r="K458" s="171"/>
      <c r="L458" s="171"/>
      <c r="M458" s="171"/>
      <c r="N458" s="36"/>
      <c r="O458" s="154" t="s">
        <v>83</v>
      </c>
      <c r="P458" s="154"/>
      <c r="Q458" s="154"/>
      <c r="R458" s="154"/>
      <c r="S458" s="154"/>
      <c r="T458" s="154"/>
      <c r="U458" s="154"/>
      <c r="V458" s="154"/>
      <c r="W458" s="154"/>
      <c r="X458" s="154"/>
      <c r="Y458" s="154"/>
      <c r="Z458" s="154"/>
      <c r="AA458" s="154"/>
      <c r="AB458" s="154"/>
      <c r="AC458" s="154"/>
      <c r="AD458" s="154"/>
      <c r="AE458" s="154"/>
      <c r="AF458" s="154"/>
      <c r="AG458" s="154"/>
      <c r="AH458" s="154"/>
      <c r="AI458" s="154"/>
      <c r="AJ458" s="154"/>
      <c r="AK458" s="154"/>
      <c r="AL458" s="154"/>
      <c r="AM458" s="12"/>
      <c r="AN458" s="157"/>
      <c r="AO458" s="157"/>
      <c r="AP458" s="157"/>
      <c r="AQ458" s="157"/>
      <c r="AR458" s="157"/>
      <c r="AS458" s="157"/>
      <c r="AT458" s="157"/>
      <c r="AU458" s="157"/>
      <c r="AV458" s="157"/>
      <c r="AW458" s="60"/>
      <c r="AX458" s="60"/>
      <c r="AY458" s="60"/>
      <c r="AZ458" s="60"/>
      <c r="BA458" s="60"/>
      <c r="BB458" s="60"/>
      <c r="BC458" s="60"/>
      <c r="BD458" s="13"/>
    </row>
    <row r="459" spans="2:56" s="82" customFormat="1" ht="4.95" customHeight="1" x14ac:dyDescent="0.3">
      <c r="B459" s="11"/>
      <c r="C459" s="35"/>
      <c r="D459" s="36"/>
      <c r="E459" s="36"/>
      <c r="F459" s="36"/>
      <c r="G459" s="36"/>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N459" s="86"/>
      <c r="AO459" s="86"/>
      <c r="AP459" s="75"/>
      <c r="AQ459" s="75"/>
      <c r="AR459" s="75"/>
      <c r="AS459" s="75"/>
      <c r="AT459" s="75"/>
      <c r="AU459" s="75"/>
      <c r="AV459" s="75"/>
      <c r="AW459" s="60"/>
      <c r="AX459" s="60"/>
      <c r="AY459" s="60"/>
      <c r="AZ459" s="60"/>
      <c r="BA459" s="60"/>
      <c r="BB459" s="60"/>
      <c r="BC459" s="60"/>
      <c r="BD459" s="13"/>
    </row>
    <row r="460" spans="2:56" s="82" customFormat="1" ht="12" customHeight="1" x14ac:dyDescent="0.3">
      <c r="B460" s="11"/>
      <c r="C460" s="35"/>
      <c r="D460" s="36"/>
      <c r="E460" s="36"/>
      <c r="F460" s="36"/>
      <c r="G460" s="36"/>
      <c r="H460" s="173" t="s">
        <v>57</v>
      </c>
      <c r="I460" s="173"/>
      <c r="J460" s="173"/>
      <c r="K460" s="173"/>
      <c r="L460" s="173"/>
      <c r="M460" s="173"/>
      <c r="N460" s="173"/>
      <c r="O460" s="173"/>
      <c r="P460" s="173"/>
      <c r="Q460" s="173"/>
      <c r="R460" s="173"/>
      <c r="S460" s="173"/>
      <c r="T460" s="173"/>
      <c r="U460" s="173"/>
      <c r="V460" s="173"/>
      <c r="W460" s="173"/>
      <c r="X460" s="173"/>
      <c r="Y460" s="173"/>
      <c r="Z460" s="173"/>
      <c r="AA460" s="173"/>
      <c r="AB460" s="173"/>
      <c r="AC460" s="173"/>
      <c r="AD460" s="173"/>
      <c r="AE460" s="173"/>
      <c r="AF460" s="173"/>
      <c r="AG460" s="173"/>
      <c r="AH460" s="173"/>
      <c r="AI460" s="173"/>
      <c r="AJ460" s="173"/>
      <c r="AK460" s="173"/>
      <c r="AL460" s="173"/>
      <c r="AM460" s="12"/>
      <c r="AN460" s="157">
        <f>+AN454+AN456+AN458</f>
        <v>0</v>
      </c>
      <c r="AO460" s="157"/>
      <c r="AP460" s="157"/>
      <c r="AQ460" s="157"/>
      <c r="AR460" s="157"/>
      <c r="AS460" s="157"/>
      <c r="AT460" s="157"/>
      <c r="AU460" s="157"/>
      <c r="AV460" s="157"/>
      <c r="AW460" s="60"/>
      <c r="AX460" s="60"/>
      <c r="AY460" s="60"/>
      <c r="AZ460" s="60"/>
      <c r="BA460" s="60"/>
      <c r="BB460" s="60"/>
      <c r="BC460" s="60"/>
      <c r="BD460" s="13"/>
    </row>
    <row r="461" spans="2:56" s="82" customFormat="1" ht="12" customHeight="1" x14ac:dyDescent="0.3">
      <c r="B461" s="11"/>
      <c r="C461" s="35"/>
      <c r="D461" s="36"/>
      <c r="E461" s="36"/>
      <c r="F461" s="36"/>
      <c r="G461" s="36"/>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60"/>
      <c r="AT461" s="60"/>
      <c r="AU461" s="60"/>
      <c r="AV461" s="60"/>
      <c r="AW461" s="60"/>
      <c r="AX461" s="60"/>
      <c r="AY461" s="60"/>
      <c r="AZ461" s="60"/>
      <c r="BA461" s="60"/>
      <c r="BB461" s="60"/>
      <c r="BC461" s="60"/>
      <c r="BD461" s="13"/>
    </row>
    <row r="462" spans="2:56" s="97" customFormat="1" ht="12" customHeight="1" x14ac:dyDescent="0.3">
      <c r="B462" s="11"/>
      <c r="C462" s="35"/>
      <c r="D462" s="36"/>
      <c r="E462" s="36"/>
      <c r="F462" s="36"/>
      <c r="G462" s="36"/>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60"/>
      <c r="AT462" s="60"/>
      <c r="AU462" s="60"/>
      <c r="AV462" s="60"/>
      <c r="AW462" s="60"/>
      <c r="AX462" s="60"/>
      <c r="AY462" s="60"/>
      <c r="AZ462" s="60"/>
      <c r="BA462" s="60"/>
      <c r="BB462" s="60"/>
      <c r="BC462" s="60"/>
      <c r="BD462" s="13"/>
    </row>
    <row r="463" spans="2:56" s="82" customFormat="1" ht="15" customHeight="1" x14ac:dyDescent="0.3">
      <c r="B463" s="11"/>
      <c r="C463" s="35"/>
      <c r="D463" s="161" t="s">
        <v>85</v>
      </c>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c r="AA463" s="161"/>
      <c r="AB463" s="161"/>
      <c r="AC463" s="161"/>
      <c r="AD463" s="161"/>
      <c r="AE463" s="161"/>
      <c r="AF463" s="161"/>
      <c r="AG463" s="161"/>
      <c r="AH463" s="161"/>
      <c r="AI463" s="161"/>
      <c r="AJ463" s="161"/>
      <c r="AK463" s="161"/>
      <c r="AL463" s="161"/>
      <c r="AM463" s="161"/>
      <c r="AN463" s="161"/>
      <c r="AO463" s="161"/>
      <c r="AP463" s="161"/>
      <c r="AQ463" s="161"/>
      <c r="AR463" s="161"/>
      <c r="AS463" s="161"/>
      <c r="AT463" s="161"/>
      <c r="AU463" s="161"/>
      <c r="AV463" s="161"/>
      <c r="AW463" s="161"/>
      <c r="AX463" s="161"/>
      <c r="AY463" s="161"/>
      <c r="AZ463" s="161"/>
      <c r="BA463" s="161"/>
      <c r="BB463" s="161"/>
      <c r="BC463" s="161"/>
      <c r="BD463" s="13"/>
    </row>
    <row r="464" spans="2:56" s="82" customFormat="1" ht="12" customHeight="1" x14ac:dyDescent="0.3">
      <c r="B464" s="11"/>
      <c r="C464" s="35"/>
      <c r="D464" s="36"/>
      <c r="E464" s="36"/>
      <c r="F464" s="36"/>
      <c r="G464" s="36"/>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60"/>
      <c r="AT464" s="60"/>
      <c r="AU464" s="60"/>
      <c r="AV464" s="60"/>
      <c r="AW464" s="60"/>
      <c r="AX464" s="60"/>
      <c r="AY464" s="60"/>
      <c r="AZ464" s="60"/>
      <c r="BA464" s="60"/>
      <c r="BB464" s="60"/>
      <c r="BC464" s="60"/>
      <c r="BD464" s="13"/>
    </row>
    <row r="465" spans="2:56" s="138" customFormat="1" ht="12" customHeight="1" x14ac:dyDescent="0.3">
      <c r="B465" s="11"/>
      <c r="C465" s="35"/>
      <c r="D465" s="36"/>
      <c r="E465" s="36"/>
      <c r="F465" s="36"/>
      <c r="G465" s="36"/>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0"/>
      <c r="AI465" s="60"/>
      <c r="AJ465" s="60"/>
      <c r="AK465" s="60"/>
      <c r="AL465" s="60"/>
      <c r="AM465" s="60"/>
      <c r="AN465" s="60"/>
      <c r="AO465" s="60"/>
      <c r="AP465" s="60"/>
      <c r="AQ465" s="60"/>
      <c r="AR465" s="60"/>
      <c r="AS465" s="60"/>
      <c r="AT465" s="60"/>
      <c r="AU465" s="60"/>
      <c r="AV465" s="60"/>
      <c r="AW465" s="60"/>
      <c r="AX465" s="60"/>
      <c r="AY465" s="60"/>
      <c r="AZ465" s="60"/>
      <c r="BA465" s="60"/>
      <c r="BB465" s="60"/>
      <c r="BC465" s="60"/>
      <c r="BD465" s="13"/>
    </row>
    <row r="466" spans="2:56" s="82" customFormat="1" ht="12" customHeight="1" x14ac:dyDescent="0.3">
      <c r="B466" s="11"/>
      <c r="C466" s="35"/>
      <c r="D466" s="36"/>
      <c r="E466" s="36"/>
      <c r="F466" s="36"/>
      <c r="G466" s="36"/>
      <c r="H466" s="156" t="s">
        <v>86</v>
      </c>
      <c r="I466" s="156"/>
      <c r="J466" s="156"/>
      <c r="K466" s="156"/>
      <c r="L466" s="156"/>
      <c r="M466" s="156"/>
      <c r="N466" s="156"/>
      <c r="O466" s="156"/>
      <c r="P466" s="156"/>
      <c r="Q466" s="156"/>
      <c r="R466" s="156"/>
      <c r="S466" s="156"/>
      <c r="T466" s="156"/>
      <c r="U466" s="156"/>
      <c r="V466" s="156"/>
      <c r="W466" s="156"/>
      <c r="X466" s="156"/>
      <c r="Y466" s="156"/>
      <c r="Z466" s="156"/>
      <c r="AA466" s="156"/>
      <c r="AB466" s="156"/>
      <c r="AC466" s="156"/>
      <c r="AD466" s="156"/>
      <c r="AE466" s="156"/>
      <c r="AF466" s="156"/>
      <c r="AG466" s="156"/>
      <c r="AH466" s="156"/>
      <c r="AI466" s="156"/>
      <c r="AJ466" s="156"/>
      <c r="AK466" s="156"/>
      <c r="AL466" s="156"/>
      <c r="AM466" s="156"/>
      <c r="AN466" s="156"/>
      <c r="AO466" s="156"/>
      <c r="AP466" s="156"/>
      <c r="AQ466" s="156"/>
      <c r="AR466" s="156"/>
      <c r="AS466" s="156"/>
      <c r="AT466" s="156"/>
      <c r="AU466" s="156"/>
      <c r="AV466" s="156"/>
      <c r="AW466" s="156"/>
      <c r="AX466" s="156"/>
      <c r="AY466" s="156"/>
      <c r="AZ466" s="156"/>
      <c r="BA466" s="156"/>
      <c r="BB466" s="156"/>
      <c r="BC466" s="156"/>
      <c r="BD466" s="13"/>
    </row>
    <row r="467" spans="2:56" s="82" customFormat="1" ht="12" customHeight="1" x14ac:dyDescent="0.3">
      <c r="B467" s="11"/>
      <c r="C467" s="35"/>
      <c r="D467" s="36"/>
      <c r="E467" s="36"/>
      <c r="F467" s="36"/>
      <c r="G467" s="36"/>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0"/>
      <c r="AI467" s="60"/>
      <c r="AJ467" s="60"/>
      <c r="AK467" s="60"/>
      <c r="AL467" s="60"/>
      <c r="AM467" s="60"/>
      <c r="AN467" s="60"/>
      <c r="AO467" s="60"/>
      <c r="AP467" s="60"/>
      <c r="AQ467" s="60"/>
      <c r="AR467" s="60"/>
      <c r="AS467" s="60"/>
      <c r="AT467" s="60"/>
      <c r="AU467" s="60"/>
      <c r="AV467" s="60"/>
      <c r="AW467" s="60"/>
      <c r="AX467" s="60"/>
      <c r="AY467" s="60"/>
      <c r="AZ467" s="60"/>
      <c r="BA467" s="60"/>
      <c r="BB467" s="60"/>
      <c r="BC467" s="60"/>
      <c r="BD467" s="13"/>
    </row>
    <row r="468" spans="2:56" s="82" customFormat="1" ht="12" customHeight="1" thickBot="1" x14ac:dyDescent="0.35">
      <c r="B468" s="65"/>
      <c r="C468" s="36"/>
      <c r="D468" s="36"/>
      <c r="E468" s="36"/>
      <c r="F468" s="36"/>
      <c r="G468" s="36"/>
      <c r="H468" s="163" t="s">
        <v>55</v>
      </c>
      <c r="I468" s="163"/>
      <c r="J468" s="163"/>
      <c r="K468" s="163"/>
      <c r="L468" s="163"/>
      <c r="M468" s="163"/>
      <c r="N468" s="163"/>
      <c r="O468" s="163"/>
      <c r="P468" s="163"/>
      <c r="Q468" s="163"/>
      <c r="R468" s="163"/>
      <c r="S468" s="163"/>
      <c r="T468" s="163"/>
      <c r="U468" s="163"/>
      <c r="V468" s="163"/>
      <c r="W468" s="163"/>
      <c r="X468" s="163"/>
      <c r="Y468" s="163"/>
      <c r="Z468" s="163"/>
      <c r="AA468" s="163"/>
      <c r="AB468" s="163"/>
      <c r="AC468" s="163"/>
      <c r="AD468" s="163"/>
      <c r="AE468" s="163"/>
      <c r="AF468" s="163"/>
      <c r="AG468" s="163"/>
      <c r="AH468" s="163"/>
      <c r="AI468" s="163"/>
      <c r="AJ468" s="163"/>
      <c r="AK468" s="163"/>
      <c r="AL468" s="163"/>
      <c r="AM468" s="163"/>
      <c r="AN468" s="60"/>
      <c r="AO468" s="168" t="s">
        <v>114</v>
      </c>
      <c r="AP468" s="168"/>
      <c r="AQ468" s="168"/>
      <c r="AR468" s="168"/>
      <c r="AS468" s="168"/>
      <c r="AT468" s="168"/>
      <c r="AU468" s="168"/>
      <c r="AV468" s="168"/>
      <c r="AW468" s="168"/>
      <c r="AX468" s="60"/>
      <c r="AY468" s="60"/>
      <c r="AZ468" s="60"/>
      <c r="BA468" s="60"/>
      <c r="BB468" s="60"/>
      <c r="BC468" s="60"/>
      <c r="BD468" s="13"/>
    </row>
    <row r="469" spans="2:56" s="82" customFormat="1" ht="4.95" customHeight="1" x14ac:dyDescent="0.3">
      <c r="B469" s="65"/>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60"/>
      <c r="AG469" s="60"/>
      <c r="AH469" s="60"/>
      <c r="AI469" s="60"/>
      <c r="AJ469" s="60"/>
      <c r="AK469" s="60"/>
      <c r="AL469" s="60"/>
      <c r="AM469" s="60"/>
      <c r="AN469" s="60"/>
      <c r="AO469" s="12"/>
      <c r="AP469" s="12"/>
      <c r="AQ469" s="12"/>
      <c r="AR469" s="12"/>
      <c r="AS469" s="12"/>
      <c r="AT469" s="12"/>
      <c r="AU469" s="12"/>
      <c r="AV469" s="12"/>
      <c r="AW469" s="12"/>
      <c r="AX469" s="60"/>
      <c r="AY469" s="60"/>
      <c r="AZ469" s="60"/>
      <c r="BA469" s="60"/>
      <c r="BB469" s="60"/>
      <c r="BC469" s="60"/>
      <c r="BD469" s="13"/>
    </row>
    <row r="470" spans="2:56" s="82" customFormat="1" ht="12" customHeight="1" x14ac:dyDescent="0.3">
      <c r="B470" s="65"/>
      <c r="C470" s="36"/>
      <c r="D470" s="36"/>
      <c r="E470" s="36"/>
      <c r="F470" s="36"/>
      <c r="G470" s="36"/>
      <c r="H470" s="154" t="str">
        <f>+H403</f>
        <v>ukupna obradiva površina u hektarima zemlje</v>
      </c>
      <c r="I470" s="154"/>
      <c r="J470" s="154"/>
      <c r="K470" s="154"/>
      <c r="L470" s="154"/>
      <c r="M470" s="154"/>
      <c r="N470" s="154"/>
      <c r="O470" s="154"/>
      <c r="P470" s="154"/>
      <c r="Q470" s="154"/>
      <c r="R470" s="154"/>
      <c r="S470" s="154"/>
      <c r="T470" s="154"/>
      <c r="U470" s="154"/>
      <c r="V470" s="154"/>
      <c r="W470" s="154"/>
      <c r="X470" s="154"/>
      <c r="Y470" s="154"/>
      <c r="Z470" s="154"/>
      <c r="AA470" s="154"/>
      <c r="AB470" s="154"/>
      <c r="AC470" s="154"/>
      <c r="AD470" s="154"/>
      <c r="AE470" s="154"/>
      <c r="AF470" s="154"/>
      <c r="AG470" s="154"/>
      <c r="AH470" s="154"/>
      <c r="AI470" s="154"/>
      <c r="AJ470" s="154"/>
      <c r="AK470" s="154"/>
      <c r="AL470" s="154"/>
      <c r="AM470" s="154"/>
      <c r="AN470" s="60"/>
      <c r="AO470" s="172"/>
      <c r="AP470" s="172"/>
      <c r="AQ470" s="172"/>
      <c r="AR470" s="172"/>
      <c r="AS470" s="172"/>
      <c r="AT470" s="172"/>
      <c r="AU470" s="172"/>
      <c r="AV470" s="172"/>
      <c r="AW470" s="172"/>
      <c r="AX470" s="60"/>
      <c r="AY470" s="60"/>
      <c r="AZ470" s="60"/>
      <c r="BA470" s="60"/>
      <c r="BB470" s="60"/>
      <c r="BC470" s="60"/>
      <c r="BD470" s="13"/>
    </row>
    <row r="471" spans="2:56" s="82" customFormat="1" ht="4.95" customHeight="1" x14ac:dyDescent="0.3">
      <c r="B471" s="65"/>
      <c r="C471" s="36"/>
      <c r="D471" s="36"/>
      <c r="E471" s="36"/>
      <c r="F471" s="36"/>
      <c r="G471" s="3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60"/>
      <c r="AG471" s="60"/>
      <c r="AH471" s="60"/>
      <c r="AI471" s="60"/>
      <c r="AJ471" s="60"/>
      <c r="AK471" s="60"/>
      <c r="AL471" s="60"/>
      <c r="AM471" s="60"/>
      <c r="AN471" s="60"/>
      <c r="AO471" s="60"/>
      <c r="AP471" s="60"/>
      <c r="AQ471" s="60"/>
      <c r="AR471" s="60"/>
      <c r="AS471" s="60"/>
      <c r="AT471" s="60"/>
      <c r="AU471" s="60"/>
      <c r="AV471" s="60"/>
      <c r="AW471" s="60"/>
      <c r="AX471" s="60"/>
      <c r="AY471" s="60"/>
      <c r="AZ471" s="60"/>
      <c r="BA471" s="60"/>
      <c r="BB471" s="60"/>
      <c r="BC471" s="60"/>
      <c r="BD471" s="13"/>
    </row>
    <row r="472" spans="2:56" s="82" customFormat="1" ht="22.05" customHeight="1" x14ac:dyDescent="0.3">
      <c r="B472" s="65"/>
      <c r="C472" s="36"/>
      <c r="D472" s="36"/>
      <c r="E472" s="36"/>
      <c r="F472" s="36"/>
      <c r="G472" s="36"/>
      <c r="H472" s="154" t="str">
        <f>+H405</f>
        <v xml:space="preserve"> </v>
      </c>
      <c r="I472" s="154"/>
      <c r="J472" s="154"/>
      <c r="K472" s="154"/>
      <c r="L472" s="154"/>
      <c r="M472" s="154"/>
      <c r="N472" s="154"/>
      <c r="O472" s="154"/>
      <c r="P472" s="154"/>
      <c r="Q472" s="154"/>
      <c r="R472" s="154"/>
      <c r="S472" s="154"/>
      <c r="T472" s="154"/>
      <c r="U472" s="154"/>
      <c r="V472" s="154"/>
      <c r="W472" s="154"/>
      <c r="X472" s="154"/>
      <c r="Y472" s="154"/>
      <c r="Z472" s="154"/>
      <c r="AA472" s="154"/>
      <c r="AB472" s="154"/>
      <c r="AC472" s="154"/>
      <c r="AD472" s="154"/>
      <c r="AE472" s="154"/>
      <c r="AF472" s="154"/>
      <c r="AG472" s="154"/>
      <c r="AH472" s="154"/>
      <c r="AI472" s="154"/>
      <c r="AJ472" s="154"/>
      <c r="AK472" s="154"/>
      <c r="AL472" s="154"/>
      <c r="AM472" s="154"/>
      <c r="AN472" s="60"/>
      <c r="AO472" s="172"/>
      <c r="AP472" s="172"/>
      <c r="AQ472" s="172"/>
      <c r="AR472" s="172"/>
      <c r="AS472" s="172"/>
      <c r="AT472" s="172"/>
      <c r="AU472" s="172"/>
      <c r="AV472" s="172"/>
      <c r="AW472" s="172"/>
      <c r="AX472" s="60"/>
      <c r="AY472" s="60"/>
      <c r="AZ472" s="60"/>
      <c r="BA472" s="60"/>
      <c r="BB472" s="60"/>
      <c r="BC472" s="60"/>
      <c r="BD472" s="13"/>
    </row>
    <row r="473" spans="2:56" s="82" customFormat="1" ht="4.95" customHeight="1" x14ac:dyDescent="0.3">
      <c r="B473" s="65"/>
      <c r="C473" s="36"/>
      <c r="D473" s="36"/>
      <c r="E473" s="36"/>
      <c r="F473" s="36"/>
      <c r="G473" s="36"/>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0"/>
      <c r="AI473" s="60"/>
      <c r="AJ473" s="60"/>
      <c r="AK473" s="60"/>
      <c r="AL473" s="60"/>
      <c r="AM473" s="60"/>
      <c r="AN473" s="60"/>
      <c r="AO473" s="60"/>
      <c r="AP473" s="60"/>
      <c r="AQ473" s="60"/>
      <c r="AR473" s="60"/>
      <c r="AS473" s="60"/>
      <c r="AT473" s="60"/>
      <c r="AU473" s="60"/>
      <c r="AV473" s="60"/>
      <c r="AW473" s="60"/>
      <c r="AX473" s="60"/>
      <c r="AY473" s="60"/>
      <c r="AZ473" s="60"/>
      <c r="BA473" s="60"/>
      <c r="BB473" s="60"/>
      <c r="BC473" s="60"/>
      <c r="BD473" s="13"/>
    </row>
    <row r="474" spans="2:56" s="82" customFormat="1" ht="12" customHeight="1" x14ac:dyDescent="0.3">
      <c r="B474" s="65"/>
      <c r="C474" s="36"/>
      <c r="D474" s="36"/>
      <c r="E474" s="36"/>
      <c r="F474" s="36"/>
      <c r="G474" s="36"/>
      <c r="H474" s="164" t="str">
        <f>IF(COUNTA(AO472)=1,CONCATENATE("*** Napomena: Ukupan udio hektara zemlje koji pripada INDIREKTNIM članovima domaćinstva iznosi"," ",(ROUND((AO470-AO472)/(AO470),4))*100,"%. Provjeriti da li je podatak ispravan.")," ")</f>
        <v xml:space="preserve"> </v>
      </c>
      <c r="I474" s="164"/>
      <c r="J474" s="164"/>
      <c r="K474" s="164"/>
      <c r="L474" s="164"/>
      <c r="M474" s="164"/>
      <c r="N474" s="164"/>
      <c r="O474" s="164"/>
      <c r="P474" s="164"/>
      <c r="Q474" s="164"/>
      <c r="R474" s="164"/>
      <c r="S474" s="164"/>
      <c r="T474" s="164"/>
      <c r="U474" s="164"/>
      <c r="V474" s="164"/>
      <c r="W474" s="164"/>
      <c r="X474" s="164"/>
      <c r="Y474" s="164"/>
      <c r="Z474" s="164"/>
      <c r="AA474" s="164"/>
      <c r="AB474" s="164"/>
      <c r="AC474" s="164"/>
      <c r="AD474" s="164"/>
      <c r="AE474" s="164"/>
      <c r="AF474" s="164"/>
      <c r="AG474" s="164"/>
      <c r="AH474" s="164"/>
      <c r="AI474" s="164"/>
      <c r="AJ474" s="164"/>
      <c r="AK474" s="164"/>
      <c r="AL474" s="164"/>
      <c r="AM474" s="164"/>
      <c r="AN474" s="164"/>
      <c r="AO474" s="164"/>
      <c r="AP474" s="164"/>
      <c r="AQ474" s="164"/>
      <c r="AR474" s="164"/>
      <c r="AS474" s="164"/>
      <c r="AT474" s="164"/>
      <c r="AU474" s="164"/>
      <c r="AV474" s="164"/>
      <c r="AW474" s="164"/>
      <c r="AX474" s="164"/>
      <c r="AY474" s="164"/>
      <c r="AZ474" s="164"/>
      <c r="BA474" s="164"/>
      <c r="BB474" s="60"/>
      <c r="BC474" s="60"/>
      <c r="BD474" s="13"/>
    </row>
    <row r="475" spans="2:56" s="82" customFormat="1" ht="12" customHeight="1" x14ac:dyDescent="0.3">
      <c r="B475" s="65"/>
      <c r="C475" s="36"/>
      <c r="D475" s="36"/>
      <c r="E475" s="36"/>
      <c r="F475" s="36"/>
      <c r="G475" s="36"/>
      <c r="H475" s="164"/>
      <c r="I475" s="164"/>
      <c r="J475" s="164"/>
      <c r="K475" s="164"/>
      <c r="L475" s="164"/>
      <c r="M475" s="164"/>
      <c r="N475" s="164"/>
      <c r="O475" s="164"/>
      <c r="P475" s="164"/>
      <c r="Q475" s="164"/>
      <c r="R475" s="164"/>
      <c r="S475" s="164"/>
      <c r="T475" s="164"/>
      <c r="U475" s="164"/>
      <c r="V475" s="164"/>
      <c r="W475" s="164"/>
      <c r="X475" s="164"/>
      <c r="Y475" s="164"/>
      <c r="Z475" s="164"/>
      <c r="AA475" s="164"/>
      <c r="AB475" s="164"/>
      <c r="AC475" s="164"/>
      <c r="AD475" s="164"/>
      <c r="AE475" s="164"/>
      <c r="AF475" s="164"/>
      <c r="AG475" s="164"/>
      <c r="AH475" s="164"/>
      <c r="AI475" s="164"/>
      <c r="AJ475" s="164"/>
      <c r="AK475" s="164"/>
      <c r="AL475" s="164"/>
      <c r="AM475" s="164"/>
      <c r="AN475" s="164"/>
      <c r="AO475" s="164"/>
      <c r="AP475" s="164"/>
      <c r="AQ475" s="164"/>
      <c r="AR475" s="164"/>
      <c r="AS475" s="164"/>
      <c r="AT475" s="164"/>
      <c r="AU475" s="164"/>
      <c r="AV475" s="164"/>
      <c r="AW475" s="164"/>
      <c r="AX475" s="164"/>
      <c r="AY475" s="164"/>
      <c r="AZ475" s="164"/>
      <c r="BA475" s="164"/>
      <c r="BB475" s="60"/>
      <c r="BC475" s="60"/>
      <c r="BD475" s="13"/>
    </row>
    <row r="476" spans="2:56" s="82" customFormat="1" ht="4.95" customHeight="1" x14ac:dyDescent="0.3">
      <c r="B476" s="65"/>
      <c r="C476" s="36"/>
      <c r="D476" s="36"/>
      <c r="E476" s="36"/>
      <c r="F476" s="36"/>
      <c r="G476" s="36"/>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c r="AE476" s="81"/>
      <c r="AF476" s="81"/>
      <c r="AG476" s="81"/>
      <c r="AH476" s="81"/>
      <c r="AI476" s="81"/>
      <c r="AJ476" s="81"/>
      <c r="AK476" s="81"/>
      <c r="AL476" s="81"/>
      <c r="AM476" s="81"/>
      <c r="AN476" s="81"/>
      <c r="AO476" s="81"/>
      <c r="AP476" s="81"/>
      <c r="AQ476" s="81"/>
      <c r="AR476" s="81"/>
      <c r="AS476" s="81"/>
      <c r="AT476" s="81"/>
      <c r="AU476" s="81"/>
      <c r="AV476" s="81"/>
      <c r="AW476" s="81"/>
      <c r="AX476" s="81"/>
      <c r="AY476" s="81"/>
      <c r="AZ476" s="81"/>
      <c r="BA476" s="81"/>
      <c r="BB476" s="60"/>
      <c r="BC476" s="60"/>
      <c r="BD476" s="13"/>
    </row>
    <row r="477" spans="2:56" s="82" customFormat="1" ht="22.05" customHeight="1" x14ac:dyDescent="0.3">
      <c r="B477" s="65"/>
      <c r="C477" s="36"/>
      <c r="D477" s="36"/>
      <c r="E477" s="36"/>
      <c r="F477" s="36"/>
      <c r="G477" s="36"/>
      <c r="H477" s="154" t="str">
        <f>+H410</f>
        <v>obradiva površina u hektarima zemlje DIREKTNIH članova domaćinstva koja se koristi za biljnu proizvodnju</v>
      </c>
      <c r="I477" s="154"/>
      <c r="J477" s="154"/>
      <c r="K477" s="154"/>
      <c r="L477" s="154"/>
      <c r="M477" s="154"/>
      <c r="N477" s="154"/>
      <c r="O477" s="154"/>
      <c r="P477" s="154"/>
      <c r="Q477" s="154"/>
      <c r="R477" s="154"/>
      <c r="S477" s="154"/>
      <c r="T477" s="154"/>
      <c r="U477" s="154"/>
      <c r="V477" s="154"/>
      <c r="W477" s="154"/>
      <c r="X477" s="154"/>
      <c r="Y477" s="154"/>
      <c r="Z477" s="154"/>
      <c r="AA477" s="154"/>
      <c r="AB477" s="154"/>
      <c r="AC477" s="154"/>
      <c r="AD477" s="154"/>
      <c r="AE477" s="154"/>
      <c r="AF477" s="154"/>
      <c r="AG477" s="154"/>
      <c r="AH477" s="154"/>
      <c r="AI477" s="154"/>
      <c r="AJ477" s="154"/>
      <c r="AK477" s="154"/>
      <c r="AL477" s="154"/>
      <c r="AM477" s="154"/>
      <c r="AN477" s="60"/>
      <c r="AO477" s="172"/>
      <c r="AP477" s="172"/>
      <c r="AQ477" s="172"/>
      <c r="AR477" s="172"/>
      <c r="AS477" s="172"/>
      <c r="AT477" s="172"/>
      <c r="AU477" s="172"/>
      <c r="AV477" s="172"/>
      <c r="AW477" s="172"/>
      <c r="AX477" s="60"/>
      <c r="AY477" s="60"/>
      <c r="AZ477" s="60"/>
      <c r="BA477" s="60"/>
      <c r="BB477" s="60"/>
      <c r="BC477" s="60"/>
      <c r="BD477" s="13"/>
    </row>
    <row r="478" spans="2:56" s="82" customFormat="1" ht="4.95" customHeight="1" x14ac:dyDescent="0.3">
      <c r="B478" s="65"/>
      <c r="C478" s="36"/>
      <c r="D478" s="36"/>
      <c r="E478" s="36"/>
      <c r="F478" s="36"/>
      <c r="G478" s="3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60"/>
      <c r="AG478" s="60"/>
      <c r="AH478" s="60"/>
      <c r="AI478" s="60"/>
      <c r="AJ478" s="60"/>
      <c r="AK478" s="60"/>
      <c r="AL478" s="60"/>
      <c r="AM478" s="60"/>
      <c r="AN478" s="60"/>
      <c r="AO478" s="60"/>
      <c r="AP478" s="60"/>
      <c r="AQ478" s="60"/>
      <c r="AR478" s="60"/>
      <c r="AS478" s="60"/>
      <c r="AT478" s="60"/>
      <c r="AU478" s="60"/>
      <c r="AV478" s="60"/>
      <c r="AW478" s="60"/>
      <c r="AX478" s="60"/>
      <c r="AY478" s="60"/>
      <c r="AZ478" s="60"/>
      <c r="BA478" s="60"/>
      <c r="BB478" s="60"/>
      <c r="BC478" s="60"/>
      <c r="BD478" s="13"/>
    </row>
    <row r="479" spans="2:56" s="82" customFormat="1" ht="22.05" customHeight="1" x14ac:dyDescent="0.3">
      <c r="B479" s="65"/>
      <c r="C479" s="36"/>
      <c r="D479" s="36"/>
      <c r="E479" s="36"/>
      <c r="F479" s="36"/>
      <c r="G479" s="36"/>
      <c r="H479" s="154" t="str">
        <f>+H412</f>
        <v>obradiva površina u hektarima zemlje DIREKTNIH članova domaćinstva koja se koristi za stočarstvo (ovčarstvo, kozarstvo i govedarstvo)</v>
      </c>
      <c r="I479" s="154"/>
      <c r="J479" s="154"/>
      <c r="K479" s="154"/>
      <c r="L479" s="154"/>
      <c r="M479" s="154"/>
      <c r="N479" s="154"/>
      <c r="O479" s="154"/>
      <c r="P479" s="154"/>
      <c r="Q479" s="154"/>
      <c r="R479" s="154"/>
      <c r="S479" s="154"/>
      <c r="T479" s="154"/>
      <c r="U479" s="154"/>
      <c r="V479" s="154"/>
      <c r="W479" s="154"/>
      <c r="X479" s="154"/>
      <c r="Y479" s="154"/>
      <c r="Z479" s="154"/>
      <c r="AA479" s="154"/>
      <c r="AB479" s="154"/>
      <c r="AC479" s="154"/>
      <c r="AD479" s="154"/>
      <c r="AE479" s="154"/>
      <c r="AF479" s="154"/>
      <c r="AG479" s="154"/>
      <c r="AH479" s="154"/>
      <c r="AI479" s="154"/>
      <c r="AJ479" s="154"/>
      <c r="AK479" s="154"/>
      <c r="AL479" s="154"/>
      <c r="AM479" s="154"/>
      <c r="AN479" s="60"/>
      <c r="AO479" s="172"/>
      <c r="AP479" s="172"/>
      <c r="AQ479" s="172"/>
      <c r="AR479" s="172"/>
      <c r="AS479" s="172"/>
      <c r="AT479" s="172"/>
      <c r="AU479" s="172"/>
      <c r="AV479" s="172"/>
      <c r="AW479" s="172"/>
      <c r="AX479" s="60"/>
      <c r="AY479" s="60"/>
      <c r="AZ479" s="60"/>
      <c r="BA479" s="60"/>
      <c r="BB479" s="60"/>
      <c r="BC479" s="60"/>
      <c r="BD479" s="13"/>
    </row>
    <row r="480" spans="2:56" s="82" customFormat="1" ht="12" customHeight="1" x14ac:dyDescent="0.3">
      <c r="B480" s="65"/>
      <c r="C480" s="36"/>
      <c r="D480" s="36"/>
      <c r="E480" s="36"/>
      <c r="F480" s="36"/>
      <c r="G480" s="36"/>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0"/>
      <c r="AI480" s="60"/>
      <c r="AJ480" s="60"/>
      <c r="AK480" s="60"/>
      <c r="AL480" s="60"/>
      <c r="AM480" s="60"/>
      <c r="AN480" s="60"/>
      <c r="AO480" s="60"/>
      <c r="AP480" s="60"/>
      <c r="AQ480" s="60"/>
      <c r="AR480" s="60"/>
      <c r="AS480" s="60"/>
      <c r="AT480" s="60"/>
      <c r="AU480" s="60"/>
      <c r="AV480" s="60"/>
      <c r="AW480" s="60"/>
      <c r="AX480" s="60"/>
      <c r="AY480" s="60"/>
      <c r="AZ480" s="60"/>
      <c r="BA480" s="60"/>
      <c r="BB480" s="60"/>
      <c r="BC480" s="60"/>
      <c r="BD480" s="13"/>
    </row>
    <row r="481" spans="2:56" s="138" customFormat="1" ht="12" customHeight="1" x14ac:dyDescent="0.3">
      <c r="B481" s="65"/>
      <c r="C481" s="36"/>
      <c r="D481" s="36"/>
      <c r="E481" s="36"/>
      <c r="F481" s="36"/>
      <c r="G481" s="36"/>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0"/>
      <c r="AK481" s="60"/>
      <c r="AL481" s="60"/>
      <c r="AM481" s="60"/>
      <c r="AN481" s="60"/>
      <c r="AO481" s="60"/>
      <c r="AP481" s="60"/>
      <c r="AQ481" s="60"/>
      <c r="AR481" s="60"/>
      <c r="AS481" s="60"/>
      <c r="AT481" s="60"/>
      <c r="AU481" s="60"/>
      <c r="AV481" s="60"/>
      <c r="AW481" s="60"/>
      <c r="AX481" s="60"/>
      <c r="AY481" s="60"/>
      <c r="AZ481" s="60"/>
      <c r="BA481" s="60"/>
      <c r="BB481" s="60"/>
      <c r="BC481" s="60"/>
      <c r="BD481" s="13"/>
    </row>
    <row r="482" spans="2:56" s="82" customFormat="1" ht="12" customHeight="1" x14ac:dyDescent="0.3">
      <c r="B482" s="65"/>
      <c r="C482" s="36"/>
      <c r="D482" s="36"/>
      <c r="E482" s="36"/>
      <c r="F482" s="36"/>
      <c r="G482" s="36"/>
      <c r="H482" s="156" t="s">
        <v>153</v>
      </c>
      <c r="I482" s="156"/>
      <c r="J482" s="156"/>
      <c r="K482" s="156"/>
      <c r="L482" s="156"/>
      <c r="M482" s="156"/>
      <c r="N482" s="156"/>
      <c r="O482" s="156"/>
      <c r="P482" s="156"/>
      <c r="Q482" s="156"/>
      <c r="R482" s="156"/>
      <c r="S482" s="156"/>
      <c r="T482" s="156"/>
      <c r="U482" s="156"/>
      <c r="V482" s="156"/>
      <c r="W482" s="156"/>
      <c r="X482" s="156"/>
      <c r="Y482" s="156"/>
      <c r="Z482" s="156"/>
      <c r="AA482" s="156"/>
      <c r="AB482" s="156"/>
      <c r="AC482" s="156"/>
      <c r="AD482" s="156"/>
      <c r="AE482" s="156"/>
      <c r="AF482" s="156"/>
      <c r="AG482" s="156"/>
      <c r="AH482" s="156"/>
      <c r="AI482" s="156"/>
      <c r="AJ482" s="156"/>
      <c r="AK482" s="156"/>
      <c r="AL482" s="156"/>
      <c r="AM482" s="156"/>
      <c r="AN482" s="156"/>
      <c r="AO482" s="156"/>
      <c r="AP482" s="156"/>
      <c r="AQ482" s="156"/>
      <c r="AR482" s="156"/>
      <c r="AS482" s="156"/>
      <c r="AT482" s="156"/>
      <c r="AU482" s="156"/>
      <c r="AV482" s="156"/>
      <c r="AW482" s="156"/>
      <c r="AX482" s="156"/>
      <c r="AY482" s="156"/>
      <c r="AZ482" s="156"/>
      <c r="BA482" s="156"/>
      <c r="BB482" s="156"/>
      <c r="BC482" s="156"/>
      <c r="BD482" s="13"/>
    </row>
    <row r="483" spans="2:56" s="82" customFormat="1" ht="12" customHeight="1" x14ac:dyDescent="0.3">
      <c r="B483" s="65"/>
      <c r="C483" s="36"/>
      <c r="D483" s="36"/>
      <c r="E483" s="36"/>
      <c r="F483" s="36"/>
      <c r="G483" s="36"/>
      <c r="H483" s="156"/>
      <c r="I483" s="156"/>
      <c r="J483" s="156"/>
      <c r="K483" s="156"/>
      <c r="L483" s="156"/>
      <c r="M483" s="156"/>
      <c r="N483" s="156"/>
      <c r="O483" s="156"/>
      <c r="P483" s="156"/>
      <c r="Q483" s="156"/>
      <c r="R483" s="156"/>
      <c r="S483" s="156"/>
      <c r="T483" s="156"/>
      <c r="U483" s="156"/>
      <c r="V483" s="156"/>
      <c r="W483" s="156"/>
      <c r="X483" s="156"/>
      <c r="Y483" s="156"/>
      <c r="Z483" s="156"/>
      <c r="AA483" s="156"/>
      <c r="AB483" s="156"/>
      <c r="AC483" s="156"/>
      <c r="AD483" s="156"/>
      <c r="AE483" s="156"/>
      <c r="AF483" s="156"/>
      <c r="AG483" s="156"/>
      <c r="AH483" s="156"/>
      <c r="AI483" s="156"/>
      <c r="AJ483" s="156"/>
      <c r="AK483" s="156"/>
      <c r="AL483" s="156"/>
      <c r="AM483" s="156"/>
      <c r="AN483" s="156"/>
      <c r="AO483" s="156"/>
      <c r="AP483" s="156"/>
      <c r="AQ483" s="156"/>
      <c r="AR483" s="156"/>
      <c r="AS483" s="156"/>
      <c r="AT483" s="156"/>
      <c r="AU483" s="156"/>
      <c r="AV483" s="156"/>
      <c r="AW483" s="156"/>
      <c r="AX483" s="156"/>
      <c r="AY483" s="156"/>
      <c r="AZ483" s="156"/>
      <c r="BA483" s="156"/>
      <c r="BB483" s="156"/>
      <c r="BC483" s="156"/>
      <c r="BD483" s="13"/>
    </row>
    <row r="484" spans="2:56" s="82" customFormat="1" ht="12" customHeight="1" x14ac:dyDescent="0.3">
      <c r="B484" s="65"/>
      <c r="C484" s="36"/>
      <c r="D484" s="36"/>
      <c r="E484" s="36"/>
      <c r="F484" s="36"/>
      <c r="G484" s="36"/>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0"/>
      <c r="AI484" s="60"/>
      <c r="AJ484" s="60"/>
      <c r="AK484" s="60"/>
      <c r="AL484" s="60"/>
      <c r="AM484" s="60"/>
      <c r="AN484" s="60"/>
      <c r="AO484" s="60"/>
      <c r="AP484" s="60"/>
      <c r="AQ484" s="60"/>
      <c r="AR484" s="60"/>
      <c r="AS484" s="60"/>
      <c r="AT484" s="60"/>
      <c r="AU484" s="60"/>
      <c r="AV484" s="60"/>
      <c r="AW484" s="60"/>
      <c r="AX484" s="60"/>
      <c r="AY484" s="60"/>
      <c r="AZ484" s="60"/>
      <c r="BA484" s="60"/>
      <c r="BB484" s="60"/>
      <c r="BC484" s="60"/>
      <c r="BD484" s="13"/>
    </row>
    <row r="485" spans="2:56" s="138" customFormat="1" ht="12" customHeight="1" x14ac:dyDescent="0.3">
      <c r="B485" s="65"/>
      <c r="C485" s="36"/>
      <c r="D485" s="36"/>
      <c r="E485" s="36"/>
      <c r="F485" s="36"/>
      <c r="G485" s="36"/>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0"/>
      <c r="AI485" s="60"/>
      <c r="AJ485" s="60"/>
      <c r="AK485" s="60"/>
      <c r="AL485" s="60"/>
      <c r="AM485" s="60"/>
      <c r="AN485" s="60"/>
      <c r="AO485" s="60"/>
      <c r="AP485" s="60"/>
      <c r="AQ485" s="60"/>
      <c r="AR485" s="60"/>
      <c r="AS485" s="60"/>
      <c r="AT485" s="60"/>
      <c r="AU485" s="60"/>
      <c r="AV485" s="60"/>
      <c r="AW485" s="60"/>
      <c r="AX485" s="60"/>
      <c r="AY485" s="60"/>
      <c r="AZ485" s="60"/>
      <c r="BA485" s="60"/>
      <c r="BB485" s="60"/>
      <c r="BC485" s="60"/>
      <c r="BD485" s="13"/>
    </row>
    <row r="486" spans="2:56" s="82" customFormat="1" ht="12" customHeight="1" thickBot="1" x14ac:dyDescent="0.35">
      <c r="B486" s="65"/>
      <c r="C486" s="36"/>
      <c r="D486" s="36"/>
      <c r="E486" s="36"/>
      <c r="F486" s="36"/>
      <c r="G486" s="36"/>
      <c r="H486" s="174" t="s">
        <v>54</v>
      </c>
      <c r="I486" s="174"/>
      <c r="J486" s="174"/>
      <c r="K486" s="174"/>
      <c r="L486" s="174"/>
      <c r="M486" s="174"/>
      <c r="N486" s="36"/>
      <c r="O486" s="163" t="s">
        <v>55</v>
      </c>
      <c r="P486" s="163"/>
      <c r="Q486" s="163"/>
      <c r="R486" s="163"/>
      <c r="S486" s="163"/>
      <c r="T486" s="163"/>
      <c r="U486" s="163"/>
      <c r="V486" s="163"/>
      <c r="W486" s="163"/>
      <c r="X486" s="163"/>
      <c r="Y486" s="163"/>
      <c r="Z486" s="163"/>
      <c r="AA486" s="163"/>
      <c r="AB486" s="163"/>
      <c r="AC486" s="163"/>
      <c r="AD486" s="163"/>
      <c r="AE486" s="163"/>
      <c r="AF486" s="163"/>
      <c r="AG486" s="163"/>
      <c r="AH486" s="163"/>
      <c r="AI486" s="163"/>
      <c r="AJ486" s="163"/>
      <c r="AK486" s="163"/>
      <c r="AL486" s="163"/>
      <c r="AM486" s="12"/>
      <c r="AN486" s="168" t="s">
        <v>114</v>
      </c>
      <c r="AO486" s="168"/>
      <c r="AP486" s="168"/>
      <c r="AQ486" s="168"/>
      <c r="AR486" s="168"/>
      <c r="AS486" s="168"/>
      <c r="AT486" s="168"/>
      <c r="AU486" s="168"/>
      <c r="AV486" s="168"/>
      <c r="AW486" s="60"/>
      <c r="AX486" s="60"/>
      <c r="AY486" s="60"/>
      <c r="AZ486" s="60"/>
      <c r="BA486" s="60"/>
      <c r="BB486" s="60"/>
      <c r="BC486" s="60"/>
      <c r="BD486" s="13"/>
    </row>
    <row r="487" spans="2:56" s="82" customFormat="1" ht="4.95" customHeight="1" x14ac:dyDescent="0.3">
      <c r="B487" s="65"/>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12"/>
      <c r="AN487" s="12"/>
      <c r="AO487" s="12"/>
      <c r="AP487" s="12"/>
      <c r="AQ487" s="12"/>
      <c r="AR487" s="12"/>
      <c r="AS487" s="12"/>
      <c r="AT487" s="12"/>
      <c r="AU487" s="12"/>
      <c r="AV487" s="12"/>
      <c r="AW487" s="60"/>
      <c r="AX487" s="60"/>
      <c r="AY487" s="60"/>
      <c r="AZ487" s="60"/>
      <c r="BA487" s="60"/>
      <c r="BB487" s="60"/>
      <c r="BC487" s="60"/>
      <c r="BD487" s="13"/>
    </row>
    <row r="488" spans="2:56" s="82" customFormat="1" ht="12" customHeight="1" x14ac:dyDescent="0.3">
      <c r="B488" s="65"/>
      <c r="C488" s="36"/>
      <c r="D488" s="36"/>
      <c r="E488" s="36"/>
      <c r="F488" s="36"/>
      <c r="G488" s="36"/>
      <c r="H488" s="171" t="s">
        <v>50</v>
      </c>
      <c r="I488" s="171"/>
      <c r="J488" s="171"/>
      <c r="K488" s="171"/>
      <c r="L488" s="171"/>
      <c r="M488" s="171"/>
      <c r="N488" s="36"/>
      <c r="O488" s="154" t="s">
        <v>206</v>
      </c>
      <c r="P488" s="154"/>
      <c r="Q488" s="154"/>
      <c r="R488" s="154"/>
      <c r="S488" s="154"/>
      <c r="T488" s="154"/>
      <c r="U488" s="154"/>
      <c r="V488" s="154"/>
      <c r="W488" s="154"/>
      <c r="X488" s="154"/>
      <c r="Y488" s="154"/>
      <c r="Z488" s="154"/>
      <c r="AA488" s="154"/>
      <c r="AB488" s="154"/>
      <c r="AC488" s="154"/>
      <c r="AD488" s="154"/>
      <c r="AE488" s="154"/>
      <c r="AF488" s="154"/>
      <c r="AG488" s="154"/>
      <c r="AH488" s="154"/>
      <c r="AI488" s="154"/>
      <c r="AJ488" s="154"/>
      <c r="AK488" s="154"/>
      <c r="AL488" s="154"/>
      <c r="AM488" s="12"/>
      <c r="AN488" s="172"/>
      <c r="AO488" s="172"/>
      <c r="AP488" s="172"/>
      <c r="AQ488" s="172"/>
      <c r="AR488" s="172"/>
      <c r="AS488" s="172"/>
      <c r="AT488" s="172"/>
      <c r="AU488" s="172"/>
      <c r="AV488" s="172"/>
      <c r="AW488" s="60"/>
      <c r="AX488" s="60"/>
      <c r="AY488" s="60"/>
      <c r="AZ488" s="60"/>
      <c r="BA488" s="60"/>
      <c r="BB488" s="60"/>
      <c r="BC488" s="60"/>
      <c r="BD488" s="13"/>
    </row>
    <row r="489" spans="2:56" s="82" customFormat="1" ht="4.95" customHeight="1" x14ac:dyDescent="0.3">
      <c r="B489" s="65"/>
      <c r="C489" s="36"/>
      <c r="D489" s="36"/>
      <c r="E489" s="36"/>
      <c r="F489" s="36"/>
      <c r="G489" s="36"/>
      <c r="H489" s="80"/>
      <c r="I489" s="80"/>
      <c r="J489" s="80"/>
      <c r="K489" s="80"/>
      <c r="L489" s="80"/>
      <c r="M489" s="80"/>
      <c r="N489" s="3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c r="AL489" s="76"/>
      <c r="AM489" s="12"/>
      <c r="AN489" s="83"/>
      <c r="AO489" s="83"/>
      <c r="AP489" s="83"/>
      <c r="AQ489" s="83"/>
      <c r="AR489" s="83"/>
      <c r="AS489" s="83"/>
      <c r="AT489" s="83"/>
      <c r="AU489" s="83"/>
      <c r="AV489" s="83"/>
      <c r="AW489" s="60"/>
      <c r="AX489" s="60"/>
      <c r="AY489" s="60"/>
      <c r="AZ489" s="60"/>
      <c r="BA489" s="60"/>
      <c r="BB489" s="60"/>
      <c r="BC489" s="60"/>
      <c r="BD489" s="13"/>
    </row>
    <row r="490" spans="2:56" s="82" customFormat="1" ht="12" customHeight="1" x14ac:dyDescent="0.3">
      <c r="B490" s="65"/>
      <c r="C490" s="36"/>
      <c r="D490" s="36"/>
      <c r="E490" s="36"/>
      <c r="F490" s="36"/>
      <c r="G490" s="36"/>
      <c r="H490" s="171" t="s">
        <v>52</v>
      </c>
      <c r="I490" s="171"/>
      <c r="J490" s="171"/>
      <c r="K490" s="171"/>
      <c r="L490" s="171"/>
      <c r="M490" s="171"/>
      <c r="N490" s="36"/>
      <c r="O490" s="154" t="s">
        <v>207</v>
      </c>
      <c r="P490" s="154"/>
      <c r="Q490" s="154"/>
      <c r="R490" s="154"/>
      <c r="S490" s="154"/>
      <c r="T490" s="154"/>
      <c r="U490" s="154"/>
      <c r="V490" s="154"/>
      <c r="W490" s="154"/>
      <c r="X490" s="154"/>
      <c r="Y490" s="154"/>
      <c r="Z490" s="154"/>
      <c r="AA490" s="154"/>
      <c r="AB490" s="154"/>
      <c r="AC490" s="154"/>
      <c r="AD490" s="154"/>
      <c r="AE490" s="154"/>
      <c r="AF490" s="154"/>
      <c r="AG490" s="154"/>
      <c r="AH490" s="154"/>
      <c r="AI490" s="154"/>
      <c r="AJ490" s="154"/>
      <c r="AK490" s="154"/>
      <c r="AL490" s="154"/>
      <c r="AM490" s="12"/>
      <c r="AN490" s="172"/>
      <c r="AO490" s="172"/>
      <c r="AP490" s="172"/>
      <c r="AQ490" s="172"/>
      <c r="AR490" s="172"/>
      <c r="AS490" s="172"/>
      <c r="AT490" s="172"/>
      <c r="AU490" s="172"/>
      <c r="AV490" s="172"/>
      <c r="AW490" s="60"/>
      <c r="AX490" s="60"/>
      <c r="AY490" s="60"/>
      <c r="AZ490" s="60"/>
      <c r="BA490" s="60"/>
      <c r="BB490" s="60"/>
      <c r="BC490" s="60"/>
      <c r="BD490" s="13"/>
    </row>
    <row r="491" spans="2:56" s="82" customFormat="1" ht="4.95" customHeight="1" x14ac:dyDescent="0.3">
      <c r="B491" s="65"/>
      <c r="C491" s="36"/>
      <c r="D491" s="36"/>
      <c r="E491" s="36"/>
      <c r="F491" s="36"/>
      <c r="G491" s="36"/>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N491" s="84"/>
      <c r="AO491" s="84"/>
      <c r="AP491" s="85"/>
      <c r="AQ491" s="85"/>
      <c r="AR491" s="85"/>
      <c r="AS491" s="85"/>
      <c r="AT491" s="85"/>
      <c r="AU491" s="85"/>
      <c r="AV491" s="85"/>
      <c r="AW491" s="60"/>
      <c r="AX491" s="60"/>
      <c r="AY491" s="60"/>
      <c r="AZ491" s="60"/>
      <c r="BA491" s="60"/>
      <c r="BB491" s="60"/>
      <c r="BC491" s="60"/>
      <c r="BD491" s="13"/>
    </row>
    <row r="492" spans="2:56" s="82" customFormat="1" ht="12" customHeight="1" x14ac:dyDescent="0.3">
      <c r="B492" s="65"/>
      <c r="C492" s="36"/>
      <c r="D492" s="36"/>
      <c r="E492" s="36"/>
      <c r="F492" s="36"/>
      <c r="G492" s="36"/>
      <c r="H492" s="173" t="s">
        <v>57</v>
      </c>
      <c r="I492" s="173"/>
      <c r="J492" s="173"/>
      <c r="K492" s="173"/>
      <c r="L492" s="173"/>
      <c r="M492" s="173"/>
      <c r="N492" s="173"/>
      <c r="O492" s="173"/>
      <c r="P492" s="173"/>
      <c r="Q492" s="173"/>
      <c r="R492" s="173"/>
      <c r="S492" s="173"/>
      <c r="T492" s="173"/>
      <c r="U492" s="173"/>
      <c r="V492" s="173"/>
      <c r="W492" s="173"/>
      <c r="X492" s="173"/>
      <c r="Y492" s="173"/>
      <c r="Z492" s="173"/>
      <c r="AA492" s="173"/>
      <c r="AB492" s="173"/>
      <c r="AC492" s="173"/>
      <c r="AD492" s="173"/>
      <c r="AE492" s="173"/>
      <c r="AF492" s="173"/>
      <c r="AG492" s="173"/>
      <c r="AH492" s="173"/>
      <c r="AI492" s="173"/>
      <c r="AJ492" s="173"/>
      <c r="AK492" s="173"/>
      <c r="AL492" s="173"/>
      <c r="AM492" s="12"/>
      <c r="AN492" s="172">
        <f>+AN488+AN490</f>
        <v>0</v>
      </c>
      <c r="AO492" s="172"/>
      <c r="AP492" s="172"/>
      <c r="AQ492" s="172"/>
      <c r="AR492" s="172"/>
      <c r="AS492" s="172"/>
      <c r="AT492" s="172"/>
      <c r="AU492" s="172"/>
      <c r="AV492" s="172"/>
      <c r="AW492" s="60"/>
      <c r="AX492" s="60"/>
      <c r="AY492" s="60"/>
      <c r="AZ492" s="60"/>
      <c r="BA492" s="60"/>
      <c r="BB492" s="60"/>
      <c r="BC492" s="60"/>
      <c r="BD492" s="13"/>
    </row>
    <row r="493" spans="2:56" s="82" customFormat="1" ht="12" customHeight="1" x14ac:dyDescent="0.3">
      <c r="B493" s="65"/>
      <c r="C493" s="36"/>
      <c r="D493" s="36"/>
      <c r="E493" s="36"/>
      <c r="F493" s="36"/>
      <c r="G493" s="36"/>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0"/>
      <c r="AI493" s="60"/>
      <c r="AJ493" s="60"/>
      <c r="AK493" s="60"/>
      <c r="AL493" s="60"/>
      <c r="AM493" s="60"/>
      <c r="AN493" s="60"/>
      <c r="AO493" s="60"/>
      <c r="AP493" s="60"/>
      <c r="AQ493" s="60"/>
      <c r="AR493" s="60"/>
      <c r="AS493" s="60"/>
      <c r="AT493" s="60"/>
      <c r="AU493" s="60"/>
      <c r="AV493" s="60"/>
      <c r="AW493" s="60"/>
      <c r="AX493" s="60"/>
      <c r="AY493" s="60"/>
      <c r="AZ493" s="60"/>
      <c r="BA493" s="60"/>
      <c r="BB493" s="60"/>
      <c r="BC493" s="60"/>
      <c r="BD493" s="13"/>
    </row>
    <row r="494" spans="2:56" s="82" customFormat="1" ht="12" customHeight="1" x14ac:dyDescent="0.3">
      <c r="B494" s="65"/>
      <c r="C494" s="36"/>
      <c r="D494" s="36"/>
      <c r="E494" s="36"/>
      <c r="F494" s="36"/>
      <c r="G494" s="36"/>
      <c r="H494" s="156" t="s">
        <v>87</v>
      </c>
      <c r="I494" s="156"/>
      <c r="J494" s="156"/>
      <c r="K494" s="156"/>
      <c r="L494" s="156"/>
      <c r="M494" s="156"/>
      <c r="N494" s="156"/>
      <c r="O494" s="156"/>
      <c r="P494" s="156"/>
      <c r="Q494" s="156"/>
      <c r="R494" s="156"/>
      <c r="S494" s="156"/>
      <c r="T494" s="156"/>
      <c r="U494" s="156"/>
      <c r="V494" s="156"/>
      <c r="W494" s="156"/>
      <c r="X494" s="156"/>
      <c r="Y494" s="156"/>
      <c r="Z494" s="156"/>
      <c r="AA494" s="156"/>
      <c r="AB494" s="156"/>
      <c r="AC494" s="156"/>
      <c r="AD494" s="156"/>
      <c r="AE494" s="156"/>
      <c r="AF494" s="156"/>
      <c r="AG494" s="156"/>
      <c r="AH494" s="156"/>
      <c r="AI494" s="156"/>
      <c r="AJ494" s="156"/>
      <c r="AK494" s="156"/>
      <c r="AL494" s="156"/>
      <c r="AM494" s="156"/>
      <c r="AN494" s="156"/>
      <c r="AO494" s="156"/>
      <c r="AP494" s="156"/>
      <c r="AQ494" s="156"/>
      <c r="AR494" s="156"/>
      <c r="AS494" s="156"/>
      <c r="AT494" s="156"/>
      <c r="AU494" s="156"/>
      <c r="AV494" s="156"/>
      <c r="AW494" s="156"/>
      <c r="AX494" s="156"/>
      <c r="AY494" s="156"/>
      <c r="AZ494" s="156"/>
      <c r="BA494" s="156"/>
      <c r="BB494" s="156"/>
      <c r="BC494" s="156"/>
      <c r="BD494" s="13"/>
    </row>
    <row r="495" spans="2:56" s="82" customFormat="1" ht="12" customHeight="1" x14ac:dyDescent="0.3">
      <c r="B495" s="65"/>
      <c r="C495" s="36"/>
      <c r="D495" s="36"/>
      <c r="E495" s="36"/>
      <c r="F495" s="36"/>
      <c r="G495" s="36"/>
      <c r="H495" s="156"/>
      <c r="I495" s="156"/>
      <c r="J495" s="156"/>
      <c r="K495" s="156"/>
      <c r="L495" s="156"/>
      <c r="M495" s="156"/>
      <c r="N495" s="156"/>
      <c r="O495" s="156"/>
      <c r="P495" s="156"/>
      <c r="Q495" s="156"/>
      <c r="R495" s="156"/>
      <c r="S495" s="156"/>
      <c r="T495" s="156"/>
      <c r="U495" s="156"/>
      <c r="V495" s="156"/>
      <c r="W495" s="156"/>
      <c r="X495" s="156"/>
      <c r="Y495" s="156"/>
      <c r="Z495" s="156"/>
      <c r="AA495" s="156"/>
      <c r="AB495" s="156"/>
      <c r="AC495" s="156"/>
      <c r="AD495" s="156"/>
      <c r="AE495" s="156"/>
      <c r="AF495" s="156"/>
      <c r="AG495" s="156"/>
      <c r="AH495" s="156"/>
      <c r="AI495" s="156"/>
      <c r="AJ495" s="156"/>
      <c r="AK495" s="156"/>
      <c r="AL495" s="156"/>
      <c r="AM495" s="156"/>
      <c r="AN495" s="156"/>
      <c r="AO495" s="156"/>
      <c r="AP495" s="156"/>
      <c r="AQ495" s="156"/>
      <c r="AR495" s="156"/>
      <c r="AS495" s="156"/>
      <c r="AT495" s="156"/>
      <c r="AU495" s="156"/>
      <c r="AV495" s="156"/>
      <c r="AW495" s="156"/>
      <c r="AX495" s="156"/>
      <c r="AY495" s="156"/>
      <c r="AZ495" s="156"/>
      <c r="BA495" s="156"/>
      <c r="BB495" s="156"/>
      <c r="BC495" s="156"/>
      <c r="BD495" s="13"/>
    </row>
    <row r="496" spans="2:56" s="82" customFormat="1" ht="12" customHeight="1" x14ac:dyDescent="0.3">
      <c r="B496" s="65"/>
      <c r="C496" s="36"/>
      <c r="D496" s="36"/>
      <c r="E496" s="36"/>
      <c r="F496" s="36"/>
      <c r="G496" s="36"/>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0"/>
      <c r="AI496" s="60"/>
      <c r="AJ496" s="60"/>
      <c r="AK496" s="60"/>
      <c r="AL496" s="60"/>
      <c r="AM496" s="60"/>
      <c r="AN496" s="60"/>
      <c r="AO496" s="60"/>
      <c r="AP496" s="60"/>
      <c r="AQ496" s="60"/>
      <c r="AR496" s="60"/>
      <c r="AS496" s="60"/>
      <c r="AT496" s="60"/>
      <c r="AU496" s="60"/>
      <c r="AV496" s="60"/>
      <c r="AW496" s="60"/>
      <c r="AX496" s="60"/>
      <c r="AY496" s="60"/>
      <c r="AZ496" s="60"/>
      <c r="BA496" s="60"/>
      <c r="BB496" s="60"/>
      <c r="BC496" s="60"/>
      <c r="BD496" s="13"/>
    </row>
    <row r="497" spans="2:56" s="138" customFormat="1" ht="12" customHeight="1" thickBot="1" x14ac:dyDescent="0.35">
      <c r="B497" s="65"/>
      <c r="C497" s="50"/>
      <c r="D497" s="51"/>
      <c r="E497" s="51"/>
      <c r="F497" s="51"/>
      <c r="G497" s="51"/>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c r="AN497" s="73"/>
      <c r="AO497" s="73"/>
      <c r="AP497" s="73"/>
      <c r="AQ497" s="73"/>
      <c r="AR497" s="73"/>
      <c r="AS497" s="73"/>
      <c r="AT497" s="73"/>
      <c r="AU497" s="73"/>
      <c r="AV497" s="73"/>
      <c r="AW497" s="73"/>
      <c r="AX497" s="73"/>
      <c r="AY497" s="73"/>
      <c r="AZ497" s="73"/>
      <c r="BA497" s="73"/>
      <c r="BB497" s="73"/>
      <c r="BC497" s="73"/>
      <c r="BD497" s="53"/>
    </row>
    <row r="498" spans="2:56" s="138" customFormat="1" ht="12" customHeight="1" x14ac:dyDescent="0.3">
      <c r="B498" s="11"/>
      <c r="C498" s="36"/>
      <c r="D498" s="36"/>
      <c r="E498" s="36"/>
      <c r="F498" s="36"/>
      <c r="G498" s="36"/>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0"/>
      <c r="AI498" s="60"/>
      <c r="AJ498" s="60"/>
      <c r="AK498" s="60"/>
      <c r="AL498" s="60"/>
      <c r="AM498" s="60"/>
      <c r="AN498" s="60"/>
      <c r="AO498" s="60"/>
      <c r="AP498" s="60"/>
      <c r="AQ498" s="60"/>
      <c r="AR498" s="60"/>
      <c r="AS498" s="60"/>
      <c r="AT498" s="60"/>
      <c r="AU498" s="60"/>
      <c r="AV498" s="60"/>
      <c r="AW498" s="60"/>
      <c r="AX498" s="60"/>
      <c r="AY498" s="60"/>
      <c r="AZ498" s="60"/>
      <c r="BA498" s="60"/>
      <c r="BB498" s="60"/>
      <c r="BC498" s="60"/>
      <c r="BD498" s="12"/>
    </row>
    <row r="499" spans="2:56" s="138" customFormat="1" ht="12" customHeight="1" x14ac:dyDescent="0.3">
      <c r="B499" s="11"/>
      <c r="C499" s="36"/>
      <c r="D499" s="36"/>
      <c r="E499" s="36"/>
      <c r="F499" s="36"/>
      <c r="G499" s="36"/>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153" t="s">
        <v>164</v>
      </c>
      <c r="AQ499" s="153"/>
      <c r="AR499" s="153"/>
      <c r="AS499" s="153"/>
      <c r="AT499" s="153"/>
      <c r="AU499" s="153"/>
      <c r="AV499" s="153"/>
      <c r="AW499" s="153"/>
      <c r="AX499" s="153"/>
      <c r="AY499" s="153"/>
      <c r="AZ499" s="153"/>
      <c r="BA499" s="153"/>
      <c r="BB499" s="153"/>
      <c r="BC499" s="153"/>
      <c r="BD499" s="153"/>
    </row>
    <row r="500" spans="2:56" s="138" customFormat="1" ht="12" customHeight="1" x14ac:dyDescent="0.3">
      <c r="B500" s="11"/>
      <c r="C500" s="36"/>
      <c r="D500" s="36"/>
      <c r="E500" s="36"/>
      <c r="F500" s="36"/>
      <c r="G500" s="36"/>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0"/>
      <c r="AI500" s="60"/>
      <c r="AJ500" s="60"/>
      <c r="AK500" s="60"/>
      <c r="AL500" s="60"/>
      <c r="AM500" s="60"/>
      <c r="AN500" s="60"/>
      <c r="AO500" s="60"/>
      <c r="AP500" s="60"/>
      <c r="AQ500" s="60"/>
      <c r="AR500" s="60"/>
      <c r="AS500" s="60"/>
      <c r="AT500" s="60"/>
      <c r="AU500" s="60"/>
      <c r="AV500" s="60"/>
      <c r="AW500" s="60"/>
      <c r="AX500" s="60"/>
      <c r="AY500" s="60"/>
      <c r="AZ500" s="60"/>
      <c r="BA500" s="60"/>
      <c r="BB500" s="60"/>
      <c r="BC500" s="60"/>
      <c r="BD500" s="12"/>
    </row>
    <row r="501" spans="2:56" s="138" customFormat="1" ht="12" customHeight="1" x14ac:dyDescent="0.3">
      <c r="B501" s="11"/>
      <c r="C501" s="36"/>
      <c r="D501" s="36"/>
      <c r="E501" s="36"/>
      <c r="F501" s="36"/>
      <c r="G501" s="36"/>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0"/>
      <c r="AI501" s="60"/>
      <c r="AJ501" s="60"/>
      <c r="AK501" s="60"/>
      <c r="AL501" s="60"/>
      <c r="AM501" s="60"/>
      <c r="AN501" s="60"/>
      <c r="AO501" s="60"/>
      <c r="AP501" s="60"/>
      <c r="AQ501" s="60"/>
      <c r="AR501" s="60"/>
      <c r="AS501" s="60"/>
      <c r="AT501" s="60"/>
      <c r="AU501" s="60"/>
      <c r="AV501" s="60"/>
      <c r="AW501" s="60"/>
      <c r="AX501" s="60"/>
      <c r="AY501" s="60"/>
      <c r="AZ501" s="60"/>
      <c r="BA501" s="60"/>
      <c r="BB501" s="60"/>
      <c r="BC501" s="60"/>
      <c r="BD501" s="12"/>
    </row>
    <row r="502" spans="2:56" s="138" customFormat="1" ht="12" customHeight="1" x14ac:dyDescent="0.3">
      <c r="B502" s="11"/>
      <c r="C502" s="36"/>
      <c r="D502" s="36"/>
      <c r="E502" s="36"/>
      <c r="F502" s="36"/>
      <c r="G502" s="36"/>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0"/>
      <c r="AI502" s="60"/>
      <c r="AJ502" s="60"/>
      <c r="AK502" s="60"/>
      <c r="AL502" s="60"/>
      <c r="AM502" s="60"/>
      <c r="AN502" s="60"/>
      <c r="AO502" s="60"/>
      <c r="AP502" s="60"/>
      <c r="AQ502" s="60"/>
      <c r="AR502" s="60"/>
      <c r="AS502" s="60"/>
      <c r="AT502" s="60"/>
      <c r="AU502" s="60"/>
      <c r="AV502" s="60"/>
      <c r="AW502" s="60"/>
      <c r="AX502" s="60"/>
      <c r="AY502" s="60"/>
      <c r="AZ502" s="60"/>
      <c r="BA502" s="60"/>
      <c r="BB502" s="60"/>
      <c r="BC502" s="60"/>
      <c r="BD502" s="12"/>
    </row>
    <row r="503" spans="2:56" s="138" customFormat="1" ht="12" customHeight="1" thickBot="1" x14ac:dyDescent="0.35">
      <c r="B503" s="11"/>
      <c r="C503" s="51"/>
      <c r="D503" s="51"/>
      <c r="E503" s="51"/>
      <c r="F503" s="51"/>
      <c r="G503" s="51"/>
      <c r="H503" s="73"/>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52"/>
    </row>
    <row r="504" spans="2:56" s="138" customFormat="1" ht="12" customHeight="1" x14ac:dyDescent="0.3">
      <c r="B504" s="11"/>
      <c r="C504" s="33"/>
      <c r="D504" s="36"/>
      <c r="E504" s="36"/>
      <c r="F504" s="36"/>
      <c r="G504" s="36"/>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c r="AI504" s="60"/>
      <c r="AJ504" s="60"/>
      <c r="AK504" s="60"/>
      <c r="AL504" s="60"/>
      <c r="AM504" s="60"/>
      <c r="AN504" s="60"/>
      <c r="AO504" s="60"/>
      <c r="AP504" s="60"/>
      <c r="AQ504" s="60"/>
      <c r="AR504" s="60"/>
      <c r="AS504" s="60"/>
      <c r="AT504" s="60"/>
      <c r="AU504" s="60"/>
      <c r="AV504" s="60"/>
      <c r="AW504" s="60"/>
      <c r="AX504" s="60"/>
      <c r="AY504" s="60"/>
      <c r="AZ504" s="60"/>
      <c r="BA504" s="60"/>
      <c r="BB504" s="60"/>
      <c r="BC504" s="60"/>
      <c r="BD504" s="38"/>
    </row>
    <row r="505" spans="2:56" s="138" customFormat="1" ht="12" customHeight="1" x14ac:dyDescent="0.3">
      <c r="B505" s="65"/>
      <c r="C505" s="36"/>
      <c r="D505" s="36"/>
      <c r="E505" s="36"/>
      <c r="F505" s="36"/>
      <c r="G505" s="36"/>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0"/>
      <c r="AI505" s="60"/>
      <c r="AJ505" s="60"/>
      <c r="AK505" s="60"/>
      <c r="AL505" s="60"/>
      <c r="AM505" s="60"/>
      <c r="AN505" s="60"/>
      <c r="AO505" s="60"/>
      <c r="AP505" s="60"/>
      <c r="AQ505" s="60"/>
      <c r="AR505" s="60"/>
      <c r="AS505" s="60"/>
      <c r="AT505" s="60"/>
      <c r="AU505" s="60"/>
      <c r="AV505" s="60"/>
      <c r="AW505" s="60"/>
      <c r="AX505" s="60"/>
      <c r="AY505" s="60"/>
      <c r="AZ505" s="60"/>
      <c r="BA505" s="60"/>
      <c r="BB505" s="60"/>
      <c r="BC505" s="60"/>
      <c r="BD505" s="13"/>
    </row>
    <row r="506" spans="2:56" s="82" customFormat="1" ht="12" customHeight="1" thickBot="1" x14ac:dyDescent="0.35">
      <c r="B506" s="65"/>
      <c r="C506" s="36"/>
      <c r="D506" s="36"/>
      <c r="E506" s="36"/>
      <c r="F506" s="36"/>
      <c r="G506" s="36"/>
      <c r="H506" s="174" t="s">
        <v>54</v>
      </c>
      <c r="I506" s="174"/>
      <c r="J506" s="174"/>
      <c r="K506" s="174"/>
      <c r="L506" s="174"/>
      <c r="M506" s="174"/>
      <c r="N506" s="36"/>
      <c r="O506" s="163" t="s">
        <v>55</v>
      </c>
      <c r="P506" s="163"/>
      <c r="Q506" s="163"/>
      <c r="R506" s="163"/>
      <c r="S506" s="163"/>
      <c r="T506" s="163"/>
      <c r="U506" s="163"/>
      <c r="V506" s="163"/>
      <c r="W506" s="163"/>
      <c r="X506" s="163"/>
      <c r="Y506" s="163"/>
      <c r="Z506" s="163"/>
      <c r="AA506" s="163"/>
      <c r="AB506" s="163"/>
      <c r="AC506" s="163"/>
      <c r="AD506" s="163"/>
      <c r="AE506" s="163"/>
      <c r="AF506" s="163"/>
      <c r="AG506" s="163"/>
      <c r="AH506" s="163"/>
      <c r="AI506" s="163"/>
      <c r="AJ506" s="163"/>
      <c r="AK506" s="163"/>
      <c r="AL506" s="163"/>
      <c r="AM506" s="12"/>
      <c r="AN506" s="168" t="s">
        <v>114</v>
      </c>
      <c r="AO506" s="168"/>
      <c r="AP506" s="168"/>
      <c r="AQ506" s="168"/>
      <c r="AR506" s="168"/>
      <c r="AS506" s="168"/>
      <c r="AT506" s="168"/>
      <c r="AU506" s="168"/>
      <c r="AV506" s="168"/>
      <c r="AW506" s="60"/>
      <c r="AX506" s="60"/>
      <c r="AY506" s="60"/>
      <c r="AZ506" s="60"/>
      <c r="BA506" s="60"/>
      <c r="BB506" s="60"/>
      <c r="BC506" s="60"/>
      <c r="BD506" s="13"/>
    </row>
    <row r="507" spans="2:56" s="82" customFormat="1" ht="4.95" customHeight="1" x14ac:dyDescent="0.3">
      <c r="B507" s="65"/>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12"/>
      <c r="AN507" s="12"/>
      <c r="AO507" s="12"/>
      <c r="AP507" s="12"/>
      <c r="AQ507" s="12"/>
      <c r="AR507" s="12"/>
      <c r="AS507" s="12"/>
      <c r="AT507" s="12"/>
      <c r="AU507" s="12"/>
      <c r="AV507" s="12"/>
      <c r="AW507" s="60"/>
      <c r="AX507" s="60"/>
      <c r="AY507" s="60"/>
      <c r="AZ507" s="60"/>
      <c r="BA507" s="60"/>
      <c r="BB507" s="60"/>
      <c r="BC507" s="60"/>
      <c r="BD507" s="13"/>
    </row>
    <row r="508" spans="2:56" s="82" customFormat="1" ht="23.4" customHeight="1" x14ac:dyDescent="0.3">
      <c r="B508" s="65"/>
      <c r="C508" s="36"/>
      <c r="D508" s="36"/>
      <c r="E508" s="36"/>
      <c r="F508" s="36"/>
      <c r="G508" s="36"/>
      <c r="H508" s="171" t="s">
        <v>50</v>
      </c>
      <c r="I508" s="171"/>
      <c r="J508" s="171"/>
      <c r="K508" s="171"/>
      <c r="L508" s="171"/>
      <c r="M508" s="171"/>
      <c r="N508" s="36"/>
      <c r="O508" s="154" t="str">
        <f>+O444</f>
        <v>HA zemlje koji se koriste za proizvodnju mlijeka i mliječnih prerđevina od ovaca koza i goveda</v>
      </c>
      <c r="P508" s="154"/>
      <c r="Q508" s="154"/>
      <c r="R508" s="154"/>
      <c r="S508" s="154"/>
      <c r="T508" s="154"/>
      <c r="U508" s="154"/>
      <c r="V508" s="154"/>
      <c r="W508" s="154"/>
      <c r="X508" s="154"/>
      <c r="Y508" s="154"/>
      <c r="Z508" s="154"/>
      <c r="AA508" s="154"/>
      <c r="AB508" s="154"/>
      <c r="AC508" s="154"/>
      <c r="AD508" s="154"/>
      <c r="AE508" s="154"/>
      <c r="AF508" s="154"/>
      <c r="AG508" s="154"/>
      <c r="AH508" s="154"/>
      <c r="AI508" s="154"/>
      <c r="AJ508" s="154"/>
      <c r="AK508" s="154"/>
      <c r="AL508" s="154"/>
      <c r="AM508" s="12"/>
      <c r="AN508" s="172"/>
      <c r="AO508" s="172"/>
      <c r="AP508" s="172"/>
      <c r="AQ508" s="172"/>
      <c r="AR508" s="172"/>
      <c r="AS508" s="172"/>
      <c r="AT508" s="172"/>
      <c r="AU508" s="172"/>
      <c r="AV508" s="172"/>
      <c r="AW508" s="60"/>
      <c r="AX508" s="60"/>
      <c r="AY508" s="60"/>
      <c r="AZ508" s="60"/>
      <c r="BA508" s="60"/>
      <c r="BB508" s="60"/>
      <c r="BC508" s="60"/>
      <c r="BD508" s="13"/>
    </row>
    <row r="509" spans="2:56" s="82" customFormat="1" ht="4.95" customHeight="1" x14ac:dyDescent="0.3">
      <c r="B509" s="65"/>
      <c r="C509" s="36"/>
      <c r="D509" s="36"/>
      <c r="E509" s="36"/>
      <c r="F509" s="36"/>
      <c r="G509" s="36"/>
      <c r="H509" s="80"/>
      <c r="I509" s="80"/>
      <c r="J509" s="80"/>
      <c r="K509" s="80"/>
      <c r="L509" s="80"/>
      <c r="M509" s="80"/>
      <c r="N509" s="3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c r="AL509" s="76"/>
      <c r="AM509" s="12"/>
      <c r="AN509" s="83"/>
      <c r="AO509" s="83"/>
      <c r="AP509" s="83"/>
      <c r="AQ509" s="83"/>
      <c r="AR509" s="83"/>
      <c r="AS509" s="83"/>
      <c r="AT509" s="83"/>
      <c r="AU509" s="83"/>
      <c r="AV509" s="83"/>
      <c r="AW509" s="60"/>
      <c r="AX509" s="60"/>
      <c r="AY509" s="60"/>
      <c r="AZ509" s="60"/>
      <c r="BA509" s="60"/>
      <c r="BB509" s="60"/>
      <c r="BC509" s="60"/>
      <c r="BD509" s="13"/>
    </row>
    <row r="510" spans="2:56" s="82" customFormat="1" ht="12" customHeight="1" x14ac:dyDescent="0.3">
      <c r="B510" s="65"/>
      <c r="C510" s="36"/>
      <c r="D510" s="36"/>
      <c r="E510" s="36"/>
      <c r="F510" s="36"/>
      <c r="G510" s="36"/>
      <c r="H510" s="171" t="s">
        <v>52</v>
      </c>
      <c r="I510" s="171"/>
      <c r="J510" s="171"/>
      <c r="K510" s="171"/>
      <c r="L510" s="171"/>
      <c r="M510" s="171"/>
      <c r="N510" s="36"/>
      <c r="O510" s="154" t="str">
        <f>+O446</f>
        <v>HA zemlje koji se koriste za tov mesa ovaca, koza i goveda</v>
      </c>
      <c r="P510" s="154"/>
      <c r="Q510" s="154"/>
      <c r="R510" s="154"/>
      <c r="S510" s="154"/>
      <c r="T510" s="154"/>
      <c r="U510" s="154"/>
      <c r="V510" s="154"/>
      <c r="W510" s="154"/>
      <c r="X510" s="154"/>
      <c r="Y510" s="154"/>
      <c r="Z510" s="154"/>
      <c r="AA510" s="154"/>
      <c r="AB510" s="154"/>
      <c r="AC510" s="154"/>
      <c r="AD510" s="154"/>
      <c r="AE510" s="154"/>
      <c r="AF510" s="154"/>
      <c r="AG510" s="154"/>
      <c r="AH510" s="154"/>
      <c r="AI510" s="154"/>
      <c r="AJ510" s="154"/>
      <c r="AK510" s="154"/>
      <c r="AL510" s="154"/>
      <c r="AM510" s="12"/>
      <c r="AN510" s="172"/>
      <c r="AO510" s="172"/>
      <c r="AP510" s="172"/>
      <c r="AQ510" s="172"/>
      <c r="AR510" s="172"/>
      <c r="AS510" s="172"/>
      <c r="AT510" s="172"/>
      <c r="AU510" s="172"/>
      <c r="AV510" s="172"/>
      <c r="AW510" s="60"/>
      <c r="AX510" s="60"/>
      <c r="AY510" s="60"/>
      <c r="AZ510" s="60"/>
      <c r="BA510" s="60"/>
      <c r="BB510" s="60"/>
      <c r="BC510" s="60"/>
      <c r="BD510" s="13"/>
    </row>
    <row r="511" spans="2:56" s="82" customFormat="1" ht="4.95" customHeight="1" x14ac:dyDescent="0.3">
      <c r="B511" s="65"/>
      <c r="C511" s="36"/>
      <c r="D511" s="36"/>
      <c r="E511" s="36"/>
      <c r="F511" s="36"/>
      <c r="G511" s="36"/>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N511" s="84"/>
      <c r="AO511" s="84"/>
      <c r="AP511" s="85"/>
      <c r="AQ511" s="85"/>
      <c r="AR511" s="85"/>
      <c r="AS511" s="85"/>
      <c r="AT511" s="85"/>
      <c r="AU511" s="85"/>
      <c r="AV511" s="85"/>
      <c r="AW511" s="60"/>
      <c r="AX511" s="60"/>
      <c r="AY511" s="60"/>
      <c r="AZ511" s="60"/>
      <c r="BA511" s="60"/>
      <c r="BB511" s="60"/>
      <c r="BC511" s="60"/>
      <c r="BD511" s="13"/>
    </row>
    <row r="512" spans="2:56" s="82" customFormat="1" ht="12" customHeight="1" x14ac:dyDescent="0.3">
      <c r="B512" s="65"/>
      <c r="C512" s="36"/>
      <c r="D512" s="36"/>
      <c r="E512" s="36"/>
      <c r="F512" s="36"/>
      <c r="G512" s="36"/>
      <c r="H512" s="173" t="s">
        <v>57</v>
      </c>
      <c r="I512" s="173"/>
      <c r="J512" s="173"/>
      <c r="K512" s="173"/>
      <c r="L512" s="173"/>
      <c r="M512" s="173"/>
      <c r="N512" s="173"/>
      <c r="O512" s="173"/>
      <c r="P512" s="173"/>
      <c r="Q512" s="173"/>
      <c r="R512" s="173"/>
      <c r="S512" s="173"/>
      <c r="T512" s="173"/>
      <c r="U512" s="173"/>
      <c r="V512" s="173"/>
      <c r="W512" s="173"/>
      <c r="X512" s="173"/>
      <c r="Y512" s="173"/>
      <c r="Z512" s="173"/>
      <c r="AA512" s="173"/>
      <c r="AB512" s="173"/>
      <c r="AC512" s="173"/>
      <c r="AD512" s="173"/>
      <c r="AE512" s="173"/>
      <c r="AF512" s="173"/>
      <c r="AG512" s="173"/>
      <c r="AH512" s="173"/>
      <c r="AI512" s="173"/>
      <c r="AJ512" s="173"/>
      <c r="AK512" s="173"/>
      <c r="AL512" s="173"/>
      <c r="AM512" s="12"/>
      <c r="AN512" s="172">
        <f>+AN508+AN510</f>
        <v>0</v>
      </c>
      <c r="AO512" s="172"/>
      <c r="AP512" s="172"/>
      <c r="AQ512" s="172"/>
      <c r="AR512" s="172"/>
      <c r="AS512" s="172"/>
      <c r="AT512" s="172"/>
      <c r="AU512" s="172"/>
      <c r="AV512" s="172"/>
      <c r="AW512" s="60"/>
      <c r="AX512" s="60"/>
      <c r="AY512" s="60"/>
      <c r="AZ512" s="60"/>
      <c r="BA512" s="60"/>
      <c r="BB512" s="60"/>
      <c r="BC512" s="60"/>
      <c r="BD512" s="13"/>
    </row>
    <row r="513" spans="2:56" s="82" customFormat="1" ht="12" customHeight="1" x14ac:dyDescent="0.3">
      <c r="B513" s="65"/>
      <c r="C513" s="36"/>
      <c r="D513" s="36"/>
      <c r="E513" s="36"/>
      <c r="F513" s="36"/>
      <c r="G513" s="36"/>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c r="AL513" s="60"/>
      <c r="AM513" s="60"/>
      <c r="AN513" s="60"/>
      <c r="AO513" s="60"/>
      <c r="AP513" s="60"/>
      <c r="AQ513" s="60"/>
      <c r="AR513" s="60"/>
      <c r="AS513" s="60"/>
      <c r="AT513" s="60"/>
      <c r="AU513" s="60"/>
      <c r="AV513" s="60"/>
      <c r="AW513" s="60"/>
      <c r="AX513" s="60"/>
      <c r="AY513" s="60"/>
      <c r="AZ513" s="60"/>
      <c r="BA513" s="60"/>
      <c r="BB513" s="60"/>
      <c r="BC513" s="60"/>
      <c r="BD513" s="13"/>
    </row>
    <row r="514" spans="2:56" s="82" customFormat="1" ht="12" customHeight="1" x14ac:dyDescent="0.3">
      <c r="B514" s="65"/>
      <c r="C514" s="36"/>
      <c r="D514" s="36"/>
      <c r="E514" s="36"/>
      <c r="F514" s="36"/>
      <c r="G514" s="36"/>
      <c r="H514" s="156" t="s">
        <v>184</v>
      </c>
      <c r="I514" s="156"/>
      <c r="J514" s="156"/>
      <c r="K514" s="156"/>
      <c r="L514" s="156"/>
      <c r="M514" s="156"/>
      <c r="N514" s="156"/>
      <c r="O514" s="156"/>
      <c r="P514" s="156"/>
      <c r="Q514" s="156"/>
      <c r="R514" s="156"/>
      <c r="S514" s="156"/>
      <c r="T514" s="156"/>
      <c r="U514" s="156"/>
      <c r="V514" s="156"/>
      <c r="W514" s="156"/>
      <c r="X514" s="156"/>
      <c r="Y514" s="156"/>
      <c r="Z514" s="156"/>
      <c r="AA514" s="156"/>
      <c r="AB514" s="156"/>
      <c r="AC514" s="156"/>
      <c r="AD514" s="156"/>
      <c r="AE514" s="156"/>
      <c r="AF514" s="156"/>
      <c r="AG514" s="156"/>
      <c r="AH514" s="156"/>
      <c r="AI514" s="156"/>
      <c r="AJ514" s="156"/>
      <c r="AK514" s="156"/>
      <c r="AL514" s="156"/>
      <c r="AM514" s="156"/>
      <c r="AN514" s="156"/>
      <c r="AO514" s="156"/>
      <c r="AP514" s="156"/>
      <c r="AQ514" s="156"/>
      <c r="AR514" s="156"/>
      <c r="AS514" s="156"/>
      <c r="AT514" s="156"/>
      <c r="AU514" s="156"/>
      <c r="AV514" s="156"/>
      <c r="AW514" s="156"/>
      <c r="AX514" s="156"/>
      <c r="AY514" s="156"/>
      <c r="AZ514" s="156"/>
      <c r="BA514" s="156"/>
      <c r="BB514" s="156"/>
      <c r="BC514" s="156"/>
      <c r="BD514" s="13"/>
    </row>
    <row r="515" spans="2:56" s="82" customFormat="1" ht="12" customHeight="1" x14ac:dyDescent="0.3">
      <c r="B515" s="65"/>
      <c r="C515" s="36"/>
      <c r="D515" s="36"/>
      <c r="E515" s="36"/>
      <c r="F515" s="36"/>
      <c r="G515" s="36"/>
      <c r="H515" s="156"/>
      <c r="I515" s="156"/>
      <c r="J515" s="156"/>
      <c r="K515" s="156"/>
      <c r="L515" s="156"/>
      <c r="M515" s="156"/>
      <c r="N515" s="156"/>
      <c r="O515" s="156"/>
      <c r="P515" s="156"/>
      <c r="Q515" s="156"/>
      <c r="R515" s="156"/>
      <c r="S515" s="156"/>
      <c r="T515" s="156"/>
      <c r="U515" s="156"/>
      <c r="V515" s="156"/>
      <c r="W515" s="156"/>
      <c r="X515" s="156"/>
      <c r="Y515" s="156"/>
      <c r="Z515" s="156"/>
      <c r="AA515" s="156"/>
      <c r="AB515" s="156"/>
      <c r="AC515" s="156"/>
      <c r="AD515" s="156"/>
      <c r="AE515" s="156"/>
      <c r="AF515" s="156"/>
      <c r="AG515" s="156"/>
      <c r="AH515" s="156"/>
      <c r="AI515" s="156"/>
      <c r="AJ515" s="156"/>
      <c r="AK515" s="156"/>
      <c r="AL515" s="156"/>
      <c r="AM515" s="156"/>
      <c r="AN515" s="156"/>
      <c r="AO515" s="156"/>
      <c r="AP515" s="156"/>
      <c r="AQ515" s="156"/>
      <c r="AR515" s="156"/>
      <c r="AS515" s="156"/>
      <c r="AT515" s="156"/>
      <c r="AU515" s="156"/>
      <c r="AV515" s="156"/>
      <c r="AW515" s="156"/>
      <c r="AX515" s="156"/>
      <c r="AY515" s="156"/>
      <c r="AZ515" s="156"/>
      <c r="BA515" s="156"/>
      <c r="BB515" s="156"/>
      <c r="BC515" s="156"/>
      <c r="BD515" s="13"/>
    </row>
    <row r="516" spans="2:56" s="82" customFormat="1" ht="4.95" customHeight="1" x14ac:dyDescent="0.3">
      <c r="B516" s="65"/>
      <c r="C516" s="36"/>
      <c r="D516" s="36"/>
      <c r="E516" s="36"/>
      <c r="F516" s="36"/>
      <c r="G516" s="36"/>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0"/>
      <c r="AL516" s="60"/>
      <c r="AM516" s="60"/>
      <c r="AN516" s="60"/>
      <c r="AO516" s="60"/>
      <c r="AP516" s="60"/>
      <c r="AQ516" s="60"/>
      <c r="AR516" s="60"/>
      <c r="AS516" s="60"/>
      <c r="AT516" s="60"/>
      <c r="AU516" s="60"/>
      <c r="AV516" s="60"/>
      <c r="AW516" s="60"/>
      <c r="AX516" s="60"/>
      <c r="AY516" s="60"/>
      <c r="AZ516" s="60"/>
      <c r="BA516" s="60"/>
      <c r="BB516" s="60"/>
      <c r="BC516" s="60"/>
      <c r="BD516" s="13"/>
    </row>
    <row r="517" spans="2:56" s="82" customFormat="1" ht="12" customHeight="1" thickBot="1" x14ac:dyDescent="0.35">
      <c r="B517" s="65"/>
      <c r="C517" s="36"/>
      <c r="D517" s="36"/>
      <c r="E517" s="36"/>
      <c r="F517" s="36"/>
      <c r="G517" s="36"/>
      <c r="H517" s="174" t="s">
        <v>54</v>
      </c>
      <c r="I517" s="174"/>
      <c r="J517" s="174"/>
      <c r="K517" s="174"/>
      <c r="L517" s="174"/>
      <c r="M517" s="174"/>
      <c r="N517" s="36"/>
      <c r="O517" s="163" t="s">
        <v>55</v>
      </c>
      <c r="P517" s="163"/>
      <c r="Q517" s="163"/>
      <c r="R517" s="163"/>
      <c r="S517" s="163"/>
      <c r="T517" s="163"/>
      <c r="U517" s="163"/>
      <c r="V517" s="163"/>
      <c r="W517" s="163"/>
      <c r="X517" s="163"/>
      <c r="Y517" s="163"/>
      <c r="Z517" s="163"/>
      <c r="AA517" s="163"/>
      <c r="AB517" s="163"/>
      <c r="AC517" s="163"/>
      <c r="AD517" s="163"/>
      <c r="AE517" s="163"/>
      <c r="AF517" s="163"/>
      <c r="AG517" s="163"/>
      <c r="AH517" s="163"/>
      <c r="AI517" s="163"/>
      <c r="AJ517" s="163"/>
      <c r="AK517" s="163"/>
      <c r="AL517" s="163"/>
      <c r="AM517" s="12"/>
      <c r="AN517" s="168" t="s">
        <v>29</v>
      </c>
      <c r="AO517" s="168"/>
      <c r="AP517" s="168"/>
      <c r="AQ517" s="168"/>
      <c r="AR517" s="168"/>
      <c r="AS517" s="168"/>
      <c r="AT517" s="168"/>
      <c r="AU517" s="168"/>
      <c r="AV517" s="168"/>
      <c r="AW517" s="60"/>
      <c r="AX517" s="60"/>
      <c r="AY517" s="60"/>
      <c r="AZ517" s="60"/>
      <c r="BA517" s="60"/>
      <c r="BB517" s="60"/>
      <c r="BC517" s="60"/>
      <c r="BD517" s="13"/>
    </row>
    <row r="518" spans="2:56" s="82" customFormat="1" ht="4.95" customHeight="1" x14ac:dyDescent="0.3">
      <c r="B518" s="65"/>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12"/>
      <c r="AN518" s="12"/>
      <c r="AO518" s="12"/>
      <c r="AP518" s="12"/>
      <c r="AQ518" s="12"/>
      <c r="AR518" s="12"/>
      <c r="AS518" s="12"/>
      <c r="AT518" s="12"/>
      <c r="AU518" s="12"/>
      <c r="AV518" s="12"/>
      <c r="AW518" s="60"/>
      <c r="AX518" s="60"/>
      <c r="AY518" s="60"/>
      <c r="AZ518" s="60"/>
      <c r="BA518" s="60"/>
      <c r="BB518" s="60"/>
      <c r="BC518" s="60"/>
      <c r="BD518" s="13"/>
    </row>
    <row r="519" spans="2:56" s="82" customFormat="1" ht="12" customHeight="1" x14ac:dyDescent="0.3">
      <c r="B519" s="65"/>
      <c r="C519" s="36"/>
      <c r="D519" s="36"/>
      <c r="E519" s="36"/>
      <c r="F519" s="36"/>
      <c r="G519" s="36"/>
      <c r="H519" s="171" t="s">
        <v>50</v>
      </c>
      <c r="I519" s="171"/>
      <c r="J519" s="171"/>
      <c r="K519" s="171"/>
      <c r="L519" s="171"/>
      <c r="M519" s="171"/>
      <c r="N519" s="36"/>
      <c r="O519" s="154" t="s">
        <v>81</v>
      </c>
      <c r="P519" s="154"/>
      <c r="Q519" s="154"/>
      <c r="R519" s="154"/>
      <c r="S519" s="154"/>
      <c r="T519" s="154"/>
      <c r="U519" s="154"/>
      <c r="V519" s="154"/>
      <c r="W519" s="154"/>
      <c r="X519" s="154"/>
      <c r="Y519" s="154"/>
      <c r="Z519" s="154"/>
      <c r="AA519" s="154"/>
      <c r="AB519" s="154"/>
      <c r="AC519" s="154"/>
      <c r="AD519" s="154"/>
      <c r="AE519" s="154"/>
      <c r="AF519" s="154"/>
      <c r="AG519" s="154"/>
      <c r="AH519" s="154"/>
      <c r="AI519" s="154"/>
      <c r="AJ519" s="154"/>
      <c r="AK519" s="154"/>
      <c r="AL519" s="154"/>
      <c r="AM519" s="12"/>
      <c r="AN519" s="157"/>
      <c r="AO519" s="157"/>
      <c r="AP519" s="157"/>
      <c r="AQ519" s="157"/>
      <c r="AR519" s="157"/>
      <c r="AS519" s="157"/>
      <c r="AT519" s="157"/>
      <c r="AU519" s="157"/>
      <c r="AV519" s="157"/>
      <c r="AW519" s="60"/>
      <c r="AX519" s="60"/>
      <c r="AY519" s="60"/>
      <c r="AZ519" s="60"/>
      <c r="BA519" s="60"/>
      <c r="BB519" s="60"/>
      <c r="BC519" s="60"/>
      <c r="BD519" s="13"/>
    </row>
    <row r="520" spans="2:56" s="82" customFormat="1" ht="4.95" customHeight="1" x14ac:dyDescent="0.3">
      <c r="B520" s="65"/>
      <c r="C520" s="36"/>
      <c r="D520" s="36"/>
      <c r="E520" s="36"/>
      <c r="F520" s="36"/>
      <c r="G520" s="36"/>
      <c r="H520" s="80"/>
      <c r="I520" s="80"/>
      <c r="J520" s="80"/>
      <c r="K520" s="80"/>
      <c r="L520" s="80"/>
      <c r="M520" s="80"/>
      <c r="N520" s="36"/>
      <c r="O520" s="76"/>
      <c r="P520" s="76"/>
      <c r="Q520" s="76"/>
      <c r="R520" s="76"/>
      <c r="S520" s="76"/>
      <c r="T520" s="76"/>
      <c r="U520" s="76"/>
      <c r="V520" s="76"/>
      <c r="W520" s="76"/>
      <c r="X520" s="76"/>
      <c r="Y520" s="76"/>
      <c r="Z520" s="76"/>
      <c r="AA520" s="76"/>
      <c r="AB520" s="76"/>
      <c r="AC520" s="76"/>
      <c r="AD520" s="76"/>
      <c r="AE520" s="76"/>
      <c r="AF520" s="76"/>
      <c r="AG520" s="76"/>
      <c r="AH520" s="76"/>
      <c r="AI520" s="76"/>
      <c r="AJ520" s="76"/>
      <c r="AK520" s="76"/>
      <c r="AL520" s="76"/>
      <c r="AM520" s="12"/>
      <c r="AN520" s="66"/>
      <c r="AO520" s="66"/>
      <c r="AP520" s="66"/>
      <c r="AQ520" s="66"/>
      <c r="AR520" s="66"/>
      <c r="AS520" s="66"/>
      <c r="AT520" s="66"/>
      <c r="AU520" s="66"/>
      <c r="AV520" s="66"/>
      <c r="AW520" s="60"/>
      <c r="AX520" s="60"/>
      <c r="AY520" s="60"/>
      <c r="AZ520" s="60"/>
      <c r="BA520" s="60"/>
      <c r="BB520" s="60"/>
      <c r="BC520" s="60"/>
      <c r="BD520" s="13"/>
    </row>
    <row r="521" spans="2:56" s="82" customFormat="1" ht="12" customHeight="1" x14ac:dyDescent="0.3">
      <c r="B521" s="65"/>
      <c r="C521" s="36"/>
      <c r="D521" s="36"/>
      <c r="E521" s="36"/>
      <c r="F521" s="36"/>
      <c r="G521" s="36"/>
      <c r="H521" s="171" t="s">
        <v>52</v>
      </c>
      <c r="I521" s="171"/>
      <c r="J521" s="171"/>
      <c r="K521" s="171"/>
      <c r="L521" s="171"/>
      <c r="M521" s="171"/>
      <c r="N521" s="36"/>
      <c r="O521" s="154" t="s">
        <v>82</v>
      </c>
      <c r="P521" s="154"/>
      <c r="Q521" s="154"/>
      <c r="R521" s="154"/>
      <c r="S521" s="154"/>
      <c r="T521" s="154"/>
      <c r="U521" s="154"/>
      <c r="V521" s="154"/>
      <c r="W521" s="154"/>
      <c r="X521" s="154"/>
      <c r="Y521" s="154"/>
      <c r="Z521" s="154"/>
      <c r="AA521" s="154"/>
      <c r="AB521" s="154"/>
      <c r="AC521" s="154"/>
      <c r="AD521" s="154"/>
      <c r="AE521" s="154"/>
      <c r="AF521" s="154"/>
      <c r="AG521" s="154"/>
      <c r="AH521" s="154"/>
      <c r="AI521" s="154"/>
      <c r="AJ521" s="154"/>
      <c r="AK521" s="154"/>
      <c r="AL521" s="154"/>
      <c r="AM521" s="12"/>
      <c r="AN521" s="157"/>
      <c r="AO521" s="157"/>
      <c r="AP521" s="157"/>
      <c r="AQ521" s="157"/>
      <c r="AR521" s="157"/>
      <c r="AS521" s="157"/>
      <c r="AT521" s="157"/>
      <c r="AU521" s="157"/>
      <c r="AV521" s="157"/>
      <c r="AW521" s="60"/>
      <c r="AX521" s="60"/>
      <c r="AY521" s="60"/>
      <c r="AZ521" s="60"/>
      <c r="BA521" s="60"/>
      <c r="BB521" s="60"/>
      <c r="BC521" s="60"/>
      <c r="BD521" s="13"/>
    </row>
    <row r="522" spans="2:56" s="82" customFormat="1" ht="4.95" customHeight="1" x14ac:dyDescent="0.3">
      <c r="B522" s="65"/>
      <c r="C522" s="36"/>
      <c r="D522" s="36"/>
      <c r="E522" s="36"/>
      <c r="F522" s="36"/>
      <c r="G522" s="36"/>
      <c r="H522" s="80"/>
      <c r="I522" s="80"/>
      <c r="J522" s="80"/>
      <c r="K522" s="80"/>
      <c r="L522" s="80"/>
      <c r="M522" s="80"/>
      <c r="N522" s="36"/>
      <c r="O522" s="76"/>
      <c r="P522" s="76"/>
      <c r="Q522" s="76"/>
      <c r="R522" s="76"/>
      <c r="S522" s="76"/>
      <c r="T522" s="76"/>
      <c r="U522" s="76"/>
      <c r="V522" s="76"/>
      <c r="W522" s="76"/>
      <c r="X522" s="76"/>
      <c r="Y522" s="76"/>
      <c r="Z522" s="76"/>
      <c r="AA522" s="76"/>
      <c r="AB522" s="76"/>
      <c r="AC522" s="76"/>
      <c r="AD522" s="76"/>
      <c r="AE522" s="76"/>
      <c r="AF522" s="76"/>
      <c r="AG522" s="76"/>
      <c r="AH522" s="76"/>
      <c r="AI522" s="76"/>
      <c r="AJ522" s="76"/>
      <c r="AK522" s="76"/>
      <c r="AL522" s="76"/>
      <c r="AM522" s="12"/>
      <c r="AN522" s="66"/>
      <c r="AO522" s="66"/>
      <c r="AP522" s="66"/>
      <c r="AQ522" s="66"/>
      <c r="AR522" s="66"/>
      <c r="AS522" s="66"/>
      <c r="AT522" s="66"/>
      <c r="AU522" s="66"/>
      <c r="AV522" s="66"/>
      <c r="AW522" s="60"/>
      <c r="AX522" s="60"/>
      <c r="AY522" s="60"/>
      <c r="AZ522" s="60"/>
      <c r="BA522" s="60"/>
      <c r="BB522" s="60"/>
      <c r="BC522" s="60"/>
      <c r="BD522" s="13"/>
    </row>
    <row r="523" spans="2:56" s="82" customFormat="1" ht="12" customHeight="1" x14ac:dyDescent="0.3">
      <c r="B523" s="65"/>
      <c r="C523" s="36"/>
      <c r="D523" s="36"/>
      <c r="E523" s="36"/>
      <c r="F523" s="36"/>
      <c r="G523" s="36"/>
      <c r="H523" s="171" t="s">
        <v>51</v>
      </c>
      <c r="I523" s="171"/>
      <c r="J523" s="171"/>
      <c r="K523" s="171"/>
      <c r="L523" s="171"/>
      <c r="M523" s="171"/>
      <c r="N523" s="36"/>
      <c r="O523" s="154" t="s">
        <v>83</v>
      </c>
      <c r="P523" s="154"/>
      <c r="Q523" s="154"/>
      <c r="R523" s="154"/>
      <c r="S523" s="154"/>
      <c r="T523" s="154"/>
      <c r="U523" s="154"/>
      <c r="V523" s="154"/>
      <c r="W523" s="154"/>
      <c r="X523" s="154"/>
      <c r="Y523" s="154"/>
      <c r="Z523" s="154"/>
      <c r="AA523" s="154"/>
      <c r="AB523" s="154"/>
      <c r="AC523" s="154"/>
      <c r="AD523" s="154"/>
      <c r="AE523" s="154"/>
      <c r="AF523" s="154"/>
      <c r="AG523" s="154"/>
      <c r="AH523" s="154"/>
      <c r="AI523" s="154"/>
      <c r="AJ523" s="154"/>
      <c r="AK523" s="154"/>
      <c r="AL523" s="154"/>
      <c r="AM523" s="12"/>
      <c r="AN523" s="157"/>
      <c r="AO523" s="157"/>
      <c r="AP523" s="157"/>
      <c r="AQ523" s="157"/>
      <c r="AR523" s="157"/>
      <c r="AS523" s="157"/>
      <c r="AT523" s="157"/>
      <c r="AU523" s="157"/>
      <c r="AV523" s="157"/>
      <c r="AW523" s="60"/>
      <c r="AX523" s="60"/>
      <c r="AY523" s="60"/>
      <c r="AZ523" s="60"/>
      <c r="BA523" s="60"/>
      <c r="BB523" s="60"/>
      <c r="BC523" s="60"/>
      <c r="BD523" s="13"/>
    </row>
    <row r="524" spans="2:56" s="82" customFormat="1" ht="4.95" customHeight="1" x14ac:dyDescent="0.3">
      <c r="B524" s="65"/>
      <c r="C524" s="36"/>
      <c r="D524" s="36"/>
      <c r="E524" s="36"/>
      <c r="F524" s="36"/>
      <c r="G524" s="36"/>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N524" s="86"/>
      <c r="AO524" s="86"/>
      <c r="AP524" s="75"/>
      <c r="AQ524" s="75"/>
      <c r="AR524" s="75"/>
      <c r="AS524" s="75"/>
      <c r="AT524" s="75"/>
      <c r="AU524" s="75"/>
      <c r="AV524" s="75"/>
      <c r="AW524" s="60"/>
      <c r="AX524" s="60"/>
      <c r="AY524" s="60"/>
      <c r="AZ524" s="60"/>
      <c r="BA524" s="60"/>
      <c r="BB524" s="60"/>
      <c r="BC524" s="60"/>
      <c r="BD524" s="13"/>
    </row>
    <row r="525" spans="2:56" s="82" customFormat="1" ht="12" customHeight="1" x14ac:dyDescent="0.3">
      <c r="B525" s="11"/>
      <c r="C525" s="35"/>
      <c r="D525" s="36"/>
      <c r="E525" s="36"/>
      <c r="F525" s="36"/>
      <c r="G525" s="36"/>
      <c r="H525" s="173" t="s">
        <v>57</v>
      </c>
      <c r="I525" s="173"/>
      <c r="J525" s="173"/>
      <c r="K525" s="173"/>
      <c r="L525" s="173"/>
      <c r="M525" s="173"/>
      <c r="N525" s="173"/>
      <c r="O525" s="173"/>
      <c r="P525" s="173"/>
      <c r="Q525" s="173"/>
      <c r="R525" s="173"/>
      <c r="S525" s="173"/>
      <c r="T525" s="173"/>
      <c r="U525" s="173"/>
      <c r="V525" s="173"/>
      <c r="W525" s="173"/>
      <c r="X525" s="173"/>
      <c r="Y525" s="173"/>
      <c r="Z525" s="173"/>
      <c r="AA525" s="173"/>
      <c r="AB525" s="173"/>
      <c r="AC525" s="173"/>
      <c r="AD525" s="173"/>
      <c r="AE525" s="173"/>
      <c r="AF525" s="173"/>
      <c r="AG525" s="173"/>
      <c r="AH525" s="173"/>
      <c r="AI525" s="173"/>
      <c r="AJ525" s="173"/>
      <c r="AK525" s="173"/>
      <c r="AL525" s="173"/>
      <c r="AM525" s="12"/>
      <c r="AN525" s="157">
        <f>+AN519+AN521+AN523</f>
        <v>0</v>
      </c>
      <c r="AO525" s="157"/>
      <c r="AP525" s="157"/>
      <c r="AQ525" s="157"/>
      <c r="AR525" s="157"/>
      <c r="AS525" s="157"/>
      <c r="AT525" s="157"/>
      <c r="AU525" s="157"/>
      <c r="AV525" s="157"/>
      <c r="AW525" s="60"/>
      <c r="AX525" s="60"/>
      <c r="AY525" s="60"/>
      <c r="AZ525" s="60"/>
      <c r="BA525" s="60"/>
      <c r="BB525" s="60"/>
      <c r="BC525" s="60"/>
      <c r="BD525" s="13"/>
    </row>
    <row r="526" spans="2:56" s="97" customFormat="1" ht="4.95" customHeight="1" x14ac:dyDescent="0.3">
      <c r="B526" s="11"/>
      <c r="C526" s="35"/>
      <c r="D526" s="36"/>
      <c r="E526" s="36"/>
      <c r="F526" s="36"/>
      <c r="G526" s="36"/>
      <c r="H526" s="96"/>
      <c r="I526" s="96"/>
      <c r="J526" s="96"/>
      <c r="K526" s="96"/>
      <c r="L526" s="96"/>
      <c r="M526" s="96"/>
      <c r="N526" s="96"/>
      <c r="O526" s="96"/>
      <c r="P526" s="96"/>
      <c r="Q526" s="96"/>
      <c r="R526" s="96"/>
      <c r="S526" s="96"/>
      <c r="T526" s="96"/>
      <c r="U526" s="96"/>
      <c r="V526" s="96"/>
      <c r="W526" s="96"/>
      <c r="X526" s="96"/>
      <c r="Y526" s="96"/>
      <c r="Z526" s="96"/>
      <c r="AA526" s="96"/>
      <c r="AB526" s="96"/>
      <c r="AC526" s="96"/>
      <c r="AD526" s="96"/>
      <c r="AE526" s="96"/>
      <c r="AF526" s="96"/>
      <c r="AG526" s="96"/>
      <c r="AH526" s="96"/>
      <c r="AI526" s="96"/>
      <c r="AJ526" s="96"/>
      <c r="AK526" s="96"/>
      <c r="AL526" s="96"/>
      <c r="AM526" s="12"/>
      <c r="AN526" s="130"/>
      <c r="AO526" s="130"/>
      <c r="AP526" s="130"/>
      <c r="AQ526" s="130"/>
      <c r="AR526" s="130"/>
      <c r="AS526" s="130"/>
      <c r="AT526" s="130"/>
      <c r="AU526" s="130"/>
      <c r="AV526" s="130"/>
      <c r="AW526" s="60"/>
      <c r="AX526" s="60"/>
      <c r="AY526" s="60"/>
      <c r="AZ526" s="60"/>
      <c r="BA526" s="60"/>
      <c r="BB526" s="60"/>
      <c r="BC526" s="60"/>
      <c r="BD526" s="13"/>
    </row>
    <row r="527" spans="2:56" s="97" customFormat="1" ht="12" customHeight="1" x14ac:dyDescent="0.3">
      <c r="B527" s="11"/>
      <c r="C527" s="35"/>
      <c r="D527" s="36"/>
      <c r="E527" s="36"/>
      <c r="F527" s="36"/>
      <c r="G527" s="36"/>
      <c r="H527" s="156" t="s">
        <v>194</v>
      </c>
      <c r="I527" s="156"/>
      <c r="J527" s="156"/>
      <c r="K527" s="156"/>
      <c r="L527" s="156"/>
      <c r="M527" s="156"/>
      <c r="N527" s="156"/>
      <c r="O527" s="156"/>
      <c r="P527" s="156"/>
      <c r="Q527" s="156"/>
      <c r="R527" s="156"/>
      <c r="S527" s="156"/>
      <c r="T527" s="156"/>
      <c r="U527" s="156"/>
      <c r="V527" s="156"/>
      <c r="W527" s="156"/>
      <c r="X527" s="156"/>
      <c r="Y527" s="156"/>
      <c r="Z527" s="156"/>
      <c r="AA527" s="156"/>
      <c r="AB527" s="156"/>
      <c r="AC527" s="156"/>
      <c r="AD527" s="156"/>
      <c r="AE527" s="156"/>
      <c r="AF527" s="156"/>
      <c r="AG527" s="156"/>
      <c r="AH527" s="156"/>
      <c r="AI527" s="156"/>
      <c r="AJ527" s="156"/>
      <c r="AK527" s="156"/>
      <c r="AL527" s="156"/>
      <c r="AM527" s="156"/>
      <c r="AN527" s="156"/>
      <c r="AO527" s="156"/>
      <c r="AP527" s="156"/>
      <c r="AQ527" s="156"/>
      <c r="AR527" s="156"/>
      <c r="AS527" s="156"/>
      <c r="AT527" s="156"/>
      <c r="AU527" s="156"/>
      <c r="AV527" s="156"/>
      <c r="AW527" s="156"/>
      <c r="AX527" s="156"/>
      <c r="AY527" s="156"/>
      <c r="AZ527" s="156"/>
      <c r="BA527" s="156"/>
      <c r="BB527" s="156"/>
      <c r="BC527" s="156"/>
      <c r="BD527" s="13"/>
    </row>
    <row r="528" spans="2:56" s="97" customFormat="1" ht="4.95" customHeight="1" x14ac:dyDescent="0.3">
      <c r="B528" s="11"/>
      <c r="C528" s="35"/>
      <c r="D528" s="36"/>
      <c r="E528" s="36"/>
      <c r="F528" s="36"/>
      <c r="G528" s="36"/>
      <c r="H528" s="98"/>
      <c r="I528" s="98"/>
      <c r="J528" s="98"/>
      <c r="K528" s="98"/>
      <c r="L528" s="98"/>
      <c r="M528" s="98"/>
      <c r="N528" s="98"/>
      <c r="O528" s="98"/>
      <c r="P528" s="98"/>
      <c r="Q528" s="98"/>
      <c r="R528" s="98"/>
      <c r="S528" s="98"/>
      <c r="T528" s="98"/>
      <c r="U528" s="98"/>
      <c r="V528" s="98"/>
      <c r="W528" s="98"/>
      <c r="X528" s="98"/>
      <c r="Y528" s="98"/>
      <c r="Z528" s="98"/>
      <c r="AA528" s="98"/>
      <c r="AB528" s="98"/>
      <c r="AC528" s="98"/>
      <c r="AD528" s="98"/>
      <c r="AE528" s="98"/>
      <c r="AF528" s="98"/>
      <c r="AG528" s="98"/>
      <c r="AH528" s="98"/>
      <c r="AI528" s="98"/>
      <c r="AJ528" s="98"/>
      <c r="AK528" s="98"/>
      <c r="AL528" s="98"/>
      <c r="AM528" s="98"/>
      <c r="AN528" s="98"/>
      <c r="AO528" s="98"/>
      <c r="AP528" s="98"/>
      <c r="AQ528" s="98"/>
      <c r="AR528" s="98"/>
      <c r="AS528" s="98"/>
      <c r="AT528" s="98"/>
      <c r="AU528" s="98"/>
      <c r="AV528" s="98"/>
      <c r="AW528" s="98"/>
      <c r="AX528" s="98"/>
      <c r="AY528" s="98"/>
      <c r="AZ528" s="98"/>
      <c r="BA528" s="98"/>
      <c r="BB528" s="98"/>
      <c r="BC528" s="98"/>
      <c r="BD528" s="13"/>
    </row>
    <row r="529" spans="2:56" s="97" customFormat="1" ht="12" customHeight="1" x14ac:dyDescent="0.3">
      <c r="B529" s="11"/>
      <c r="C529" s="35"/>
      <c r="D529" s="36"/>
      <c r="E529" s="36"/>
      <c r="F529" s="36"/>
      <c r="G529" s="36"/>
      <c r="H529" s="176"/>
      <c r="I529" s="176"/>
      <c r="J529" s="176"/>
      <c r="K529" s="176"/>
      <c r="L529" s="176"/>
      <c r="M529" s="176"/>
      <c r="N529" s="176"/>
      <c r="O529" s="176"/>
      <c r="P529" s="176"/>
      <c r="Q529" s="176"/>
      <c r="R529" s="176"/>
      <c r="S529" s="176"/>
      <c r="T529" s="176"/>
      <c r="U529" s="176"/>
      <c r="V529" s="176"/>
      <c r="W529" s="176"/>
      <c r="X529" s="176"/>
      <c r="Y529" s="176"/>
      <c r="Z529" s="176"/>
      <c r="AA529" s="176"/>
      <c r="AB529" s="176"/>
      <c r="AC529" s="176"/>
      <c r="AD529" s="176"/>
      <c r="AE529" s="176"/>
      <c r="AF529" s="176"/>
      <c r="AG529" s="176"/>
      <c r="AH529" s="176"/>
      <c r="AI529" s="176"/>
      <c r="AJ529" s="176"/>
      <c r="AK529" s="176"/>
      <c r="AL529" s="176"/>
      <c r="AM529" s="176"/>
      <c r="AN529" s="176"/>
      <c r="AO529" s="176"/>
      <c r="AP529" s="176"/>
      <c r="AQ529" s="176"/>
      <c r="AR529" s="176"/>
      <c r="AS529" s="176"/>
      <c r="AT529" s="176"/>
      <c r="AU529" s="176"/>
      <c r="AV529" s="176"/>
      <c r="AW529" s="176"/>
      <c r="AX529" s="176"/>
      <c r="AY529" s="176"/>
      <c r="AZ529" s="176"/>
      <c r="BA529" s="176"/>
      <c r="BB529" s="176"/>
      <c r="BC529" s="176"/>
      <c r="BD529" s="13"/>
    </row>
    <row r="530" spans="2:56" s="97" customFormat="1" ht="12" customHeight="1" x14ac:dyDescent="0.3">
      <c r="B530" s="11"/>
      <c r="C530" s="35"/>
      <c r="D530" s="36"/>
      <c r="E530" s="36"/>
      <c r="F530" s="36"/>
      <c r="G530" s="36"/>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60"/>
      <c r="AR530" s="60"/>
      <c r="AS530" s="60"/>
      <c r="AT530" s="60"/>
      <c r="AU530" s="60"/>
      <c r="AV530" s="60"/>
      <c r="AW530" s="60"/>
      <c r="AX530" s="60"/>
      <c r="AY530" s="60"/>
      <c r="AZ530" s="60"/>
      <c r="BA530" s="60"/>
      <c r="BB530" s="60"/>
      <c r="BC530" s="60"/>
      <c r="BD530" s="13"/>
    </row>
    <row r="531" spans="2:56" ht="15" customHeight="1" x14ac:dyDescent="0.3">
      <c r="B531" s="11"/>
      <c r="C531" s="35"/>
      <c r="D531" s="161" t="s">
        <v>70</v>
      </c>
      <c r="E531" s="161"/>
      <c r="F531" s="161"/>
      <c r="G531" s="161"/>
      <c r="H531" s="161"/>
      <c r="I531" s="161"/>
      <c r="J531" s="161"/>
      <c r="K531" s="161"/>
      <c r="L531" s="161"/>
      <c r="M531" s="161"/>
      <c r="N531" s="161"/>
      <c r="O531" s="161"/>
      <c r="P531" s="161"/>
      <c r="Q531" s="161"/>
      <c r="R531" s="161"/>
      <c r="S531" s="161"/>
      <c r="T531" s="161"/>
      <c r="U531" s="161"/>
      <c r="V531" s="161"/>
      <c r="W531" s="161"/>
      <c r="X531" s="161"/>
      <c r="Y531" s="161"/>
      <c r="Z531" s="161"/>
      <c r="AA531" s="161"/>
      <c r="AB531" s="161"/>
      <c r="AC531" s="161"/>
      <c r="AD531" s="161"/>
      <c r="AE531" s="161"/>
      <c r="AF531" s="161"/>
      <c r="AG531" s="161"/>
      <c r="AH531" s="161"/>
      <c r="AI531" s="161"/>
      <c r="AJ531" s="161"/>
      <c r="AK531" s="161"/>
      <c r="AL531" s="161"/>
      <c r="AM531" s="161"/>
      <c r="AN531" s="161"/>
      <c r="AO531" s="161"/>
      <c r="AP531" s="161"/>
      <c r="AQ531" s="161"/>
      <c r="AR531" s="161"/>
      <c r="AS531" s="161"/>
      <c r="AT531" s="161"/>
      <c r="AU531" s="161"/>
      <c r="AV531" s="161"/>
      <c r="AW531" s="161"/>
      <c r="AX531" s="161"/>
      <c r="AY531" s="161"/>
      <c r="AZ531" s="161"/>
      <c r="BA531" s="161"/>
      <c r="BB531" s="161"/>
      <c r="BC531" s="161"/>
      <c r="BD531" s="13"/>
    </row>
    <row r="532" spans="2:56" ht="12" customHeight="1" x14ac:dyDescent="0.3">
      <c r="B532" s="11"/>
      <c r="C532" s="35"/>
      <c r="D532" s="36"/>
      <c r="E532" s="36"/>
      <c r="F532" s="36"/>
      <c r="G532" s="36"/>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60"/>
      <c r="AR532" s="60"/>
      <c r="AS532" s="60"/>
      <c r="AT532" s="60"/>
      <c r="AU532" s="60"/>
      <c r="AV532" s="60"/>
      <c r="AW532" s="60"/>
      <c r="AX532" s="60"/>
      <c r="AY532" s="60"/>
      <c r="AZ532" s="60"/>
      <c r="BA532" s="60"/>
      <c r="BB532" s="60"/>
      <c r="BC532" s="60"/>
      <c r="BD532" s="13"/>
    </row>
    <row r="533" spans="2:56" ht="12" customHeight="1" thickBot="1" x14ac:dyDescent="0.35">
      <c r="B533" s="11"/>
      <c r="C533" s="35"/>
      <c r="D533" s="36"/>
      <c r="E533" s="36"/>
      <c r="F533" s="36"/>
      <c r="G533" s="36"/>
      <c r="H533" s="174" t="s">
        <v>71</v>
      </c>
      <c r="I533" s="174"/>
      <c r="J533" s="174"/>
      <c r="K533" s="174"/>
      <c r="L533" s="174"/>
      <c r="M533" s="174"/>
      <c r="N533" s="36"/>
      <c r="O533" s="163" t="s">
        <v>59</v>
      </c>
      <c r="P533" s="163"/>
      <c r="Q533" s="163"/>
      <c r="R533" s="163"/>
      <c r="S533" s="163"/>
      <c r="T533" s="163"/>
      <c r="U533" s="163"/>
      <c r="V533" s="163"/>
      <c r="W533" s="163"/>
      <c r="X533" s="163"/>
      <c r="Y533" s="163"/>
      <c r="Z533" s="163"/>
      <c r="AA533" s="163"/>
      <c r="AB533" s="163"/>
      <c r="AC533" s="163"/>
      <c r="AD533" s="163"/>
      <c r="AE533" s="163"/>
      <c r="AF533" s="163"/>
      <c r="AG533" s="163"/>
      <c r="AH533" s="163"/>
      <c r="AI533" s="163"/>
      <c r="AJ533" s="163"/>
      <c r="AK533" s="163"/>
      <c r="AL533" s="163"/>
      <c r="AM533" s="163"/>
      <c r="AN533" s="163"/>
      <c r="AO533" s="163"/>
      <c r="AP533" s="163"/>
      <c r="AQ533" s="163"/>
      <c r="AR533" s="163"/>
      <c r="AS533" s="163"/>
      <c r="AT533" s="163"/>
      <c r="AU533" s="163"/>
      <c r="AV533" s="163"/>
      <c r="AW533" s="163"/>
      <c r="AX533" s="163"/>
      <c r="AY533" s="163"/>
      <c r="AZ533" s="163"/>
      <c r="BA533" s="163"/>
      <c r="BB533" s="163"/>
      <c r="BC533" s="163"/>
      <c r="BD533" s="13"/>
    </row>
    <row r="534" spans="2:56" ht="4.95" customHeight="1" x14ac:dyDescent="0.3">
      <c r="B534" s="11"/>
      <c r="C534" s="35"/>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60"/>
      <c r="AN534" s="60"/>
      <c r="AO534" s="60"/>
      <c r="AP534" s="60"/>
      <c r="AQ534" s="60"/>
      <c r="AR534" s="60"/>
      <c r="AS534" s="60"/>
      <c r="AT534" s="60"/>
      <c r="AU534" s="60"/>
      <c r="AV534" s="60"/>
      <c r="AW534" s="60"/>
      <c r="AX534" s="60"/>
      <c r="AY534" s="60"/>
      <c r="AZ534" s="60"/>
      <c r="BA534" s="60"/>
      <c r="BB534" s="60"/>
      <c r="BC534" s="60"/>
      <c r="BD534" s="13"/>
    </row>
    <row r="535" spans="2:56" ht="12" customHeight="1" thickBot="1" x14ac:dyDescent="0.35">
      <c r="B535" s="11"/>
      <c r="C535" s="35"/>
      <c r="D535" s="36"/>
      <c r="E535" s="36"/>
      <c r="F535" s="36"/>
      <c r="G535" s="36"/>
      <c r="H535" s="181" t="s">
        <v>72</v>
      </c>
      <c r="I535" s="181"/>
      <c r="J535" s="181"/>
      <c r="K535" s="181"/>
      <c r="L535" s="181"/>
      <c r="M535" s="181"/>
      <c r="N535" s="36"/>
      <c r="O535" s="182"/>
      <c r="P535" s="182"/>
      <c r="Q535" s="182"/>
      <c r="R535" s="182"/>
      <c r="S535" s="182"/>
      <c r="T535" s="182"/>
      <c r="U535" s="182"/>
      <c r="V535" s="182"/>
      <c r="W535" s="182"/>
      <c r="X535" s="182"/>
      <c r="Y535" s="182"/>
      <c r="Z535" s="182"/>
      <c r="AA535" s="182"/>
      <c r="AB535" s="182"/>
      <c r="AC535" s="182"/>
      <c r="AD535" s="182"/>
      <c r="AE535" s="182"/>
      <c r="AF535" s="182"/>
      <c r="AG535" s="182"/>
      <c r="AH535" s="182"/>
      <c r="AI535" s="182"/>
      <c r="AJ535" s="182"/>
      <c r="AK535" s="182"/>
      <c r="AL535" s="182"/>
      <c r="AM535" s="182"/>
      <c r="AN535" s="182"/>
      <c r="AO535" s="182"/>
      <c r="AP535" s="182"/>
      <c r="AQ535" s="182"/>
      <c r="AR535" s="182"/>
      <c r="AS535" s="182"/>
      <c r="AT535" s="182"/>
      <c r="AU535" s="182"/>
      <c r="AV535" s="182"/>
      <c r="AW535" s="182"/>
      <c r="AX535" s="182"/>
      <c r="AY535" s="182"/>
      <c r="AZ535" s="182"/>
      <c r="BA535" s="182"/>
      <c r="BB535" s="182"/>
      <c r="BC535" s="182"/>
      <c r="BD535" s="13"/>
    </row>
    <row r="536" spans="2:56" ht="12" customHeight="1" thickBot="1" x14ac:dyDescent="0.35">
      <c r="B536" s="11"/>
      <c r="C536" s="35"/>
      <c r="D536" s="36"/>
      <c r="E536" s="36"/>
      <c r="F536" s="36"/>
      <c r="G536" s="36"/>
      <c r="H536" s="181"/>
      <c r="I536" s="181"/>
      <c r="J536" s="181"/>
      <c r="K536" s="181"/>
      <c r="L536" s="181"/>
      <c r="M536" s="181"/>
      <c r="N536" s="60"/>
      <c r="O536" s="182"/>
      <c r="P536" s="182"/>
      <c r="Q536" s="182"/>
      <c r="R536" s="182"/>
      <c r="S536" s="182"/>
      <c r="T536" s="182"/>
      <c r="U536" s="182"/>
      <c r="V536" s="182"/>
      <c r="W536" s="182"/>
      <c r="X536" s="182"/>
      <c r="Y536" s="182"/>
      <c r="Z536" s="182"/>
      <c r="AA536" s="182"/>
      <c r="AB536" s="182"/>
      <c r="AC536" s="182"/>
      <c r="AD536" s="182"/>
      <c r="AE536" s="182"/>
      <c r="AF536" s="182"/>
      <c r="AG536" s="182"/>
      <c r="AH536" s="182"/>
      <c r="AI536" s="182"/>
      <c r="AJ536" s="182"/>
      <c r="AK536" s="182"/>
      <c r="AL536" s="182"/>
      <c r="AM536" s="182"/>
      <c r="AN536" s="182"/>
      <c r="AO536" s="182"/>
      <c r="AP536" s="182"/>
      <c r="AQ536" s="182"/>
      <c r="AR536" s="182"/>
      <c r="AS536" s="182"/>
      <c r="AT536" s="182"/>
      <c r="AU536" s="182"/>
      <c r="AV536" s="182"/>
      <c r="AW536" s="182"/>
      <c r="AX536" s="182"/>
      <c r="AY536" s="182"/>
      <c r="AZ536" s="182"/>
      <c r="BA536" s="182"/>
      <c r="BB536" s="182"/>
      <c r="BC536" s="182"/>
      <c r="BD536" s="13"/>
    </row>
    <row r="537" spans="2:56" s="97" customFormat="1" ht="12" customHeight="1" thickBot="1" x14ac:dyDescent="0.35">
      <c r="B537" s="11"/>
      <c r="C537" s="35"/>
      <c r="D537" s="36"/>
      <c r="E537" s="36"/>
      <c r="F537" s="36"/>
      <c r="G537" s="36"/>
      <c r="H537" s="181"/>
      <c r="I537" s="181"/>
      <c r="J537" s="181"/>
      <c r="K537" s="181"/>
      <c r="L537" s="181"/>
      <c r="M537" s="181"/>
      <c r="N537" s="60"/>
      <c r="O537" s="182"/>
      <c r="P537" s="182"/>
      <c r="Q537" s="182"/>
      <c r="R537" s="182"/>
      <c r="S537" s="182"/>
      <c r="T537" s="182"/>
      <c r="U537" s="182"/>
      <c r="V537" s="182"/>
      <c r="W537" s="182"/>
      <c r="X537" s="182"/>
      <c r="Y537" s="182"/>
      <c r="Z537" s="182"/>
      <c r="AA537" s="182"/>
      <c r="AB537" s="182"/>
      <c r="AC537" s="182"/>
      <c r="AD537" s="182"/>
      <c r="AE537" s="182"/>
      <c r="AF537" s="182"/>
      <c r="AG537" s="182"/>
      <c r="AH537" s="182"/>
      <c r="AI537" s="182"/>
      <c r="AJ537" s="182"/>
      <c r="AK537" s="182"/>
      <c r="AL537" s="182"/>
      <c r="AM537" s="182"/>
      <c r="AN537" s="182"/>
      <c r="AO537" s="182"/>
      <c r="AP537" s="182"/>
      <c r="AQ537" s="182"/>
      <c r="AR537" s="182"/>
      <c r="AS537" s="182"/>
      <c r="AT537" s="182"/>
      <c r="AU537" s="182"/>
      <c r="AV537" s="182"/>
      <c r="AW537" s="182"/>
      <c r="AX537" s="182"/>
      <c r="AY537" s="182"/>
      <c r="AZ537" s="182"/>
      <c r="BA537" s="182"/>
      <c r="BB537" s="182"/>
      <c r="BC537" s="182"/>
      <c r="BD537" s="13"/>
    </row>
    <row r="538" spans="2:56" ht="12" customHeight="1" thickBot="1" x14ac:dyDescent="0.35">
      <c r="B538" s="11"/>
      <c r="C538" s="35"/>
      <c r="D538" s="36"/>
      <c r="E538" s="36"/>
      <c r="F538" s="36"/>
      <c r="G538" s="36"/>
      <c r="H538" s="181"/>
      <c r="I538" s="181"/>
      <c r="J538" s="181"/>
      <c r="K538" s="181"/>
      <c r="L538" s="181"/>
      <c r="M538" s="181"/>
      <c r="N538" s="60"/>
      <c r="O538" s="182"/>
      <c r="P538" s="182"/>
      <c r="Q538" s="182"/>
      <c r="R538" s="182"/>
      <c r="S538" s="182"/>
      <c r="T538" s="182"/>
      <c r="U538" s="182"/>
      <c r="V538" s="182"/>
      <c r="W538" s="182"/>
      <c r="X538" s="182"/>
      <c r="Y538" s="182"/>
      <c r="Z538" s="182"/>
      <c r="AA538" s="182"/>
      <c r="AB538" s="182"/>
      <c r="AC538" s="182"/>
      <c r="AD538" s="182"/>
      <c r="AE538" s="182"/>
      <c r="AF538" s="182"/>
      <c r="AG538" s="182"/>
      <c r="AH538" s="182"/>
      <c r="AI538" s="182"/>
      <c r="AJ538" s="182"/>
      <c r="AK538" s="182"/>
      <c r="AL538" s="182"/>
      <c r="AM538" s="182"/>
      <c r="AN538" s="182"/>
      <c r="AO538" s="182"/>
      <c r="AP538" s="182"/>
      <c r="AQ538" s="182"/>
      <c r="AR538" s="182"/>
      <c r="AS538" s="182"/>
      <c r="AT538" s="182"/>
      <c r="AU538" s="182"/>
      <c r="AV538" s="182"/>
      <c r="AW538" s="182"/>
      <c r="AX538" s="182"/>
      <c r="AY538" s="182"/>
      <c r="AZ538" s="182"/>
      <c r="BA538" s="182"/>
      <c r="BB538" s="182"/>
      <c r="BC538" s="182"/>
      <c r="BD538" s="13"/>
    </row>
    <row r="539" spans="2:56" ht="12" customHeight="1" thickBot="1" x14ac:dyDescent="0.35">
      <c r="B539" s="11"/>
      <c r="C539" s="35"/>
      <c r="D539" s="36"/>
      <c r="E539" s="36"/>
      <c r="F539" s="36"/>
      <c r="G539" s="36"/>
      <c r="H539" s="181"/>
      <c r="I539" s="181"/>
      <c r="J539" s="181"/>
      <c r="K539" s="181"/>
      <c r="L539" s="181"/>
      <c r="M539" s="181"/>
      <c r="N539" s="60"/>
      <c r="O539" s="182"/>
      <c r="P539" s="182"/>
      <c r="Q539" s="182"/>
      <c r="R539" s="182"/>
      <c r="S539" s="182"/>
      <c r="T539" s="182"/>
      <c r="U539" s="182"/>
      <c r="V539" s="182"/>
      <c r="W539" s="182"/>
      <c r="X539" s="182"/>
      <c r="Y539" s="182"/>
      <c r="Z539" s="182"/>
      <c r="AA539" s="182"/>
      <c r="AB539" s="182"/>
      <c r="AC539" s="182"/>
      <c r="AD539" s="182"/>
      <c r="AE539" s="182"/>
      <c r="AF539" s="182"/>
      <c r="AG539" s="182"/>
      <c r="AH539" s="182"/>
      <c r="AI539" s="182"/>
      <c r="AJ539" s="182"/>
      <c r="AK539" s="182"/>
      <c r="AL539" s="182"/>
      <c r="AM539" s="182"/>
      <c r="AN539" s="182"/>
      <c r="AO539" s="182"/>
      <c r="AP539" s="182"/>
      <c r="AQ539" s="182"/>
      <c r="AR539" s="182"/>
      <c r="AS539" s="182"/>
      <c r="AT539" s="182"/>
      <c r="AU539" s="182"/>
      <c r="AV539" s="182"/>
      <c r="AW539" s="182"/>
      <c r="AX539" s="182"/>
      <c r="AY539" s="182"/>
      <c r="AZ539" s="182"/>
      <c r="BA539" s="182"/>
      <c r="BB539" s="182"/>
      <c r="BC539" s="182"/>
      <c r="BD539" s="13"/>
    </row>
    <row r="540" spans="2:56" ht="12" customHeight="1" thickBot="1" x14ac:dyDescent="0.35">
      <c r="B540" s="11"/>
      <c r="C540" s="35"/>
      <c r="D540" s="36"/>
      <c r="E540" s="36"/>
      <c r="F540" s="36"/>
      <c r="G540" s="36"/>
      <c r="H540" s="181"/>
      <c r="I540" s="181"/>
      <c r="J540" s="181"/>
      <c r="K540" s="181"/>
      <c r="L540" s="181"/>
      <c r="M540" s="181"/>
      <c r="N540" s="60"/>
      <c r="O540" s="182"/>
      <c r="P540" s="182"/>
      <c r="Q540" s="182"/>
      <c r="R540" s="182"/>
      <c r="S540" s="182"/>
      <c r="T540" s="182"/>
      <c r="U540" s="182"/>
      <c r="V540" s="182"/>
      <c r="W540" s="182"/>
      <c r="X540" s="182"/>
      <c r="Y540" s="182"/>
      <c r="Z540" s="182"/>
      <c r="AA540" s="182"/>
      <c r="AB540" s="182"/>
      <c r="AC540" s="182"/>
      <c r="AD540" s="182"/>
      <c r="AE540" s="182"/>
      <c r="AF540" s="182"/>
      <c r="AG540" s="182"/>
      <c r="AH540" s="182"/>
      <c r="AI540" s="182"/>
      <c r="AJ540" s="182"/>
      <c r="AK540" s="182"/>
      <c r="AL540" s="182"/>
      <c r="AM540" s="182"/>
      <c r="AN540" s="182"/>
      <c r="AO540" s="182"/>
      <c r="AP540" s="182"/>
      <c r="AQ540" s="182"/>
      <c r="AR540" s="182"/>
      <c r="AS540" s="182"/>
      <c r="AT540" s="182"/>
      <c r="AU540" s="182"/>
      <c r="AV540" s="182"/>
      <c r="AW540" s="182"/>
      <c r="AX540" s="182"/>
      <c r="AY540" s="182"/>
      <c r="AZ540" s="182"/>
      <c r="BA540" s="182"/>
      <c r="BB540" s="182"/>
      <c r="BC540" s="182"/>
      <c r="BD540" s="13"/>
    </row>
    <row r="541" spans="2:56" ht="12" customHeight="1" x14ac:dyDescent="0.3">
      <c r="B541" s="11"/>
      <c r="C541" s="35"/>
      <c r="D541" s="36"/>
      <c r="E541" s="36"/>
      <c r="F541" s="36"/>
      <c r="G541" s="36"/>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c r="AO541" s="60"/>
      <c r="AP541" s="60"/>
      <c r="AQ541" s="60"/>
      <c r="AR541" s="60"/>
      <c r="AS541" s="60"/>
      <c r="AT541" s="60"/>
      <c r="AU541" s="60"/>
      <c r="AV541" s="60"/>
      <c r="AW541" s="60"/>
      <c r="AX541" s="60"/>
      <c r="AY541" s="60"/>
      <c r="AZ541" s="60"/>
      <c r="BA541" s="60"/>
      <c r="BB541" s="60"/>
      <c r="BC541" s="60"/>
      <c r="BD541" s="13"/>
    </row>
    <row r="542" spans="2:56" ht="12" customHeight="1" thickBot="1" x14ac:dyDescent="0.35">
      <c r="B542" s="11"/>
      <c r="C542" s="35"/>
      <c r="D542" s="36"/>
      <c r="E542" s="36"/>
      <c r="F542" s="36"/>
      <c r="G542" s="36"/>
      <c r="H542" s="181" t="s">
        <v>74</v>
      </c>
      <c r="I542" s="181"/>
      <c r="J542" s="181"/>
      <c r="K542" s="181"/>
      <c r="L542" s="181"/>
      <c r="M542" s="181"/>
      <c r="N542" s="36"/>
      <c r="O542" s="182"/>
      <c r="P542" s="182"/>
      <c r="Q542" s="182"/>
      <c r="R542" s="182"/>
      <c r="S542" s="182"/>
      <c r="T542" s="182"/>
      <c r="U542" s="182"/>
      <c r="V542" s="182"/>
      <c r="W542" s="182"/>
      <c r="X542" s="182"/>
      <c r="Y542" s="182"/>
      <c r="Z542" s="182"/>
      <c r="AA542" s="182"/>
      <c r="AB542" s="182"/>
      <c r="AC542" s="182"/>
      <c r="AD542" s="182"/>
      <c r="AE542" s="182"/>
      <c r="AF542" s="182"/>
      <c r="AG542" s="182"/>
      <c r="AH542" s="182"/>
      <c r="AI542" s="182"/>
      <c r="AJ542" s="182"/>
      <c r="AK542" s="182"/>
      <c r="AL542" s="182"/>
      <c r="AM542" s="182"/>
      <c r="AN542" s="182"/>
      <c r="AO542" s="182"/>
      <c r="AP542" s="182"/>
      <c r="AQ542" s="182"/>
      <c r="AR542" s="182"/>
      <c r="AS542" s="182"/>
      <c r="AT542" s="182"/>
      <c r="AU542" s="182"/>
      <c r="AV542" s="182"/>
      <c r="AW542" s="182"/>
      <c r="AX542" s="182"/>
      <c r="AY542" s="182"/>
      <c r="AZ542" s="182"/>
      <c r="BA542" s="182"/>
      <c r="BB542" s="182"/>
      <c r="BC542" s="182"/>
      <c r="BD542" s="13"/>
    </row>
    <row r="543" spans="2:56" ht="12" customHeight="1" thickBot="1" x14ac:dyDescent="0.35">
      <c r="B543" s="11"/>
      <c r="C543" s="35"/>
      <c r="D543" s="36"/>
      <c r="E543" s="36"/>
      <c r="F543" s="36"/>
      <c r="G543" s="36"/>
      <c r="H543" s="181"/>
      <c r="I543" s="181"/>
      <c r="J543" s="181"/>
      <c r="K543" s="181"/>
      <c r="L543" s="181"/>
      <c r="M543" s="181"/>
      <c r="N543" s="60"/>
      <c r="O543" s="182"/>
      <c r="P543" s="182"/>
      <c r="Q543" s="182"/>
      <c r="R543" s="182"/>
      <c r="S543" s="182"/>
      <c r="T543" s="182"/>
      <c r="U543" s="182"/>
      <c r="V543" s="182"/>
      <c r="W543" s="182"/>
      <c r="X543" s="182"/>
      <c r="Y543" s="182"/>
      <c r="Z543" s="182"/>
      <c r="AA543" s="182"/>
      <c r="AB543" s="182"/>
      <c r="AC543" s="182"/>
      <c r="AD543" s="182"/>
      <c r="AE543" s="182"/>
      <c r="AF543" s="182"/>
      <c r="AG543" s="182"/>
      <c r="AH543" s="182"/>
      <c r="AI543" s="182"/>
      <c r="AJ543" s="182"/>
      <c r="AK543" s="182"/>
      <c r="AL543" s="182"/>
      <c r="AM543" s="182"/>
      <c r="AN543" s="182"/>
      <c r="AO543" s="182"/>
      <c r="AP543" s="182"/>
      <c r="AQ543" s="182"/>
      <c r="AR543" s="182"/>
      <c r="AS543" s="182"/>
      <c r="AT543" s="182"/>
      <c r="AU543" s="182"/>
      <c r="AV543" s="182"/>
      <c r="AW543" s="182"/>
      <c r="AX543" s="182"/>
      <c r="AY543" s="182"/>
      <c r="AZ543" s="182"/>
      <c r="BA543" s="182"/>
      <c r="BB543" s="182"/>
      <c r="BC543" s="182"/>
      <c r="BD543" s="13"/>
    </row>
    <row r="544" spans="2:56" ht="12" customHeight="1" thickBot="1" x14ac:dyDescent="0.35">
      <c r="B544" s="11"/>
      <c r="C544" s="35"/>
      <c r="D544" s="36"/>
      <c r="E544" s="36"/>
      <c r="F544" s="36"/>
      <c r="G544" s="36"/>
      <c r="H544" s="181"/>
      <c r="I544" s="181"/>
      <c r="J544" s="181"/>
      <c r="K544" s="181"/>
      <c r="L544" s="181"/>
      <c r="M544" s="181"/>
      <c r="N544" s="60"/>
      <c r="O544" s="182"/>
      <c r="P544" s="182"/>
      <c r="Q544" s="182"/>
      <c r="R544" s="182"/>
      <c r="S544" s="182"/>
      <c r="T544" s="182"/>
      <c r="U544" s="182"/>
      <c r="V544" s="182"/>
      <c r="W544" s="182"/>
      <c r="X544" s="182"/>
      <c r="Y544" s="182"/>
      <c r="Z544" s="182"/>
      <c r="AA544" s="182"/>
      <c r="AB544" s="182"/>
      <c r="AC544" s="182"/>
      <c r="AD544" s="182"/>
      <c r="AE544" s="182"/>
      <c r="AF544" s="182"/>
      <c r="AG544" s="182"/>
      <c r="AH544" s="182"/>
      <c r="AI544" s="182"/>
      <c r="AJ544" s="182"/>
      <c r="AK544" s="182"/>
      <c r="AL544" s="182"/>
      <c r="AM544" s="182"/>
      <c r="AN544" s="182"/>
      <c r="AO544" s="182"/>
      <c r="AP544" s="182"/>
      <c r="AQ544" s="182"/>
      <c r="AR544" s="182"/>
      <c r="AS544" s="182"/>
      <c r="AT544" s="182"/>
      <c r="AU544" s="182"/>
      <c r="AV544" s="182"/>
      <c r="AW544" s="182"/>
      <c r="AX544" s="182"/>
      <c r="AY544" s="182"/>
      <c r="AZ544" s="182"/>
      <c r="BA544" s="182"/>
      <c r="BB544" s="182"/>
      <c r="BC544" s="182"/>
      <c r="BD544" s="13"/>
    </row>
    <row r="545" spans="2:56" ht="12" customHeight="1" thickBot="1" x14ac:dyDescent="0.35">
      <c r="B545" s="11"/>
      <c r="C545" s="35"/>
      <c r="D545" s="36"/>
      <c r="E545" s="36"/>
      <c r="F545" s="36"/>
      <c r="G545" s="36"/>
      <c r="H545" s="181"/>
      <c r="I545" s="181"/>
      <c r="J545" s="181"/>
      <c r="K545" s="181"/>
      <c r="L545" s="181"/>
      <c r="M545" s="181"/>
      <c r="N545" s="60"/>
      <c r="O545" s="182"/>
      <c r="P545" s="182"/>
      <c r="Q545" s="182"/>
      <c r="R545" s="182"/>
      <c r="S545" s="182"/>
      <c r="T545" s="182"/>
      <c r="U545" s="182"/>
      <c r="V545" s="182"/>
      <c r="W545" s="182"/>
      <c r="X545" s="182"/>
      <c r="Y545" s="182"/>
      <c r="Z545" s="182"/>
      <c r="AA545" s="182"/>
      <c r="AB545" s="182"/>
      <c r="AC545" s="182"/>
      <c r="AD545" s="182"/>
      <c r="AE545" s="182"/>
      <c r="AF545" s="182"/>
      <c r="AG545" s="182"/>
      <c r="AH545" s="182"/>
      <c r="AI545" s="182"/>
      <c r="AJ545" s="182"/>
      <c r="AK545" s="182"/>
      <c r="AL545" s="182"/>
      <c r="AM545" s="182"/>
      <c r="AN545" s="182"/>
      <c r="AO545" s="182"/>
      <c r="AP545" s="182"/>
      <c r="AQ545" s="182"/>
      <c r="AR545" s="182"/>
      <c r="AS545" s="182"/>
      <c r="AT545" s="182"/>
      <c r="AU545" s="182"/>
      <c r="AV545" s="182"/>
      <c r="AW545" s="182"/>
      <c r="AX545" s="182"/>
      <c r="AY545" s="182"/>
      <c r="AZ545" s="182"/>
      <c r="BA545" s="182"/>
      <c r="BB545" s="182"/>
      <c r="BC545" s="182"/>
      <c r="BD545" s="13"/>
    </row>
    <row r="546" spans="2:56" ht="12" customHeight="1" thickBot="1" x14ac:dyDescent="0.35">
      <c r="B546" s="11"/>
      <c r="C546" s="35"/>
      <c r="D546" s="36"/>
      <c r="E546" s="36"/>
      <c r="F546" s="36"/>
      <c r="G546" s="36"/>
      <c r="H546" s="181"/>
      <c r="I546" s="181"/>
      <c r="J546" s="181"/>
      <c r="K546" s="181"/>
      <c r="L546" s="181"/>
      <c r="M546" s="181"/>
      <c r="N546" s="60"/>
      <c r="O546" s="182"/>
      <c r="P546" s="182"/>
      <c r="Q546" s="182"/>
      <c r="R546" s="182"/>
      <c r="S546" s="182"/>
      <c r="T546" s="182"/>
      <c r="U546" s="182"/>
      <c r="V546" s="182"/>
      <c r="W546" s="182"/>
      <c r="X546" s="182"/>
      <c r="Y546" s="182"/>
      <c r="Z546" s="182"/>
      <c r="AA546" s="182"/>
      <c r="AB546" s="182"/>
      <c r="AC546" s="182"/>
      <c r="AD546" s="182"/>
      <c r="AE546" s="182"/>
      <c r="AF546" s="182"/>
      <c r="AG546" s="182"/>
      <c r="AH546" s="182"/>
      <c r="AI546" s="182"/>
      <c r="AJ546" s="182"/>
      <c r="AK546" s="182"/>
      <c r="AL546" s="182"/>
      <c r="AM546" s="182"/>
      <c r="AN546" s="182"/>
      <c r="AO546" s="182"/>
      <c r="AP546" s="182"/>
      <c r="AQ546" s="182"/>
      <c r="AR546" s="182"/>
      <c r="AS546" s="182"/>
      <c r="AT546" s="182"/>
      <c r="AU546" s="182"/>
      <c r="AV546" s="182"/>
      <c r="AW546" s="182"/>
      <c r="AX546" s="182"/>
      <c r="AY546" s="182"/>
      <c r="AZ546" s="182"/>
      <c r="BA546" s="182"/>
      <c r="BB546" s="182"/>
      <c r="BC546" s="182"/>
      <c r="BD546" s="13"/>
    </row>
    <row r="547" spans="2:56" ht="12" customHeight="1" x14ac:dyDescent="0.3">
      <c r="B547" s="11"/>
      <c r="C547" s="35"/>
      <c r="D547" s="36"/>
      <c r="E547" s="36"/>
      <c r="F547" s="36"/>
      <c r="G547" s="36"/>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c r="AI547" s="60"/>
      <c r="AJ547" s="60"/>
      <c r="AK547" s="60"/>
      <c r="AL547" s="60"/>
      <c r="AM547" s="60"/>
      <c r="AN547" s="60"/>
      <c r="AO547" s="60"/>
      <c r="AP547" s="60"/>
      <c r="AQ547" s="60"/>
      <c r="AR547" s="60"/>
      <c r="AS547" s="60"/>
      <c r="AT547" s="60"/>
      <c r="AU547" s="60"/>
      <c r="AV547" s="60"/>
      <c r="AW547" s="60"/>
      <c r="AX547" s="60"/>
      <c r="AY547" s="60"/>
      <c r="AZ547" s="60"/>
      <c r="BA547" s="60"/>
      <c r="BB547" s="60"/>
      <c r="BC547" s="60"/>
      <c r="BD547" s="13"/>
    </row>
    <row r="548" spans="2:56" ht="12" customHeight="1" thickBot="1" x14ac:dyDescent="0.35">
      <c r="B548" s="11"/>
      <c r="C548" s="35"/>
      <c r="D548" s="36"/>
      <c r="E548" s="36"/>
      <c r="F548" s="36"/>
      <c r="G548" s="36"/>
      <c r="H548" s="181" t="s">
        <v>73</v>
      </c>
      <c r="I548" s="181"/>
      <c r="J548" s="181"/>
      <c r="K548" s="181"/>
      <c r="L548" s="181"/>
      <c r="M548" s="181"/>
      <c r="N548" s="36"/>
      <c r="O548" s="182"/>
      <c r="P548" s="182"/>
      <c r="Q548" s="182"/>
      <c r="R548" s="182"/>
      <c r="S548" s="182"/>
      <c r="T548" s="182"/>
      <c r="U548" s="182"/>
      <c r="V548" s="182"/>
      <c r="W548" s="182"/>
      <c r="X548" s="182"/>
      <c r="Y548" s="182"/>
      <c r="Z548" s="182"/>
      <c r="AA548" s="182"/>
      <c r="AB548" s="182"/>
      <c r="AC548" s="182"/>
      <c r="AD548" s="182"/>
      <c r="AE548" s="182"/>
      <c r="AF548" s="182"/>
      <c r="AG548" s="182"/>
      <c r="AH548" s="182"/>
      <c r="AI548" s="182"/>
      <c r="AJ548" s="182"/>
      <c r="AK548" s="182"/>
      <c r="AL548" s="182"/>
      <c r="AM548" s="182"/>
      <c r="AN548" s="182"/>
      <c r="AO548" s="182"/>
      <c r="AP548" s="182"/>
      <c r="AQ548" s="182"/>
      <c r="AR548" s="182"/>
      <c r="AS548" s="182"/>
      <c r="AT548" s="182"/>
      <c r="AU548" s="182"/>
      <c r="AV548" s="182"/>
      <c r="AW548" s="182"/>
      <c r="AX548" s="182"/>
      <c r="AY548" s="182"/>
      <c r="AZ548" s="182"/>
      <c r="BA548" s="182"/>
      <c r="BB548" s="182"/>
      <c r="BC548" s="182"/>
      <c r="BD548" s="13"/>
    </row>
    <row r="549" spans="2:56" ht="12" customHeight="1" thickBot="1" x14ac:dyDescent="0.35">
      <c r="B549" s="11"/>
      <c r="C549" s="35"/>
      <c r="D549" s="36"/>
      <c r="E549" s="36"/>
      <c r="F549" s="36"/>
      <c r="G549" s="36"/>
      <c r="H549" s="181"/>
      <c r="I549" s="181"/>
      <c r="J549" s="181"/>
      <c r="K549" s="181"/>
      <c r="L549" s="181"/>
      <c r="M549" s="181"/>
      <c r="N549" s="60"/>
      <c r="O549" s="182"/>
      <c r="P549" s="182"/>
      <c r="Q549" s="182"/>
      <c r="R549" s="182"/>
      <c r="S549" s="182"/>
      <c r="T549" s="182"/>
      <c r="U549" s="182"/>
      <c r="V549" s="182"/>
      <c r="W549" s="182"/>
      <c r="X549" s="182"/>
      <c r="Y549" s="182"/>
      <c r="Z549" s="182"/>
      <c r="AA549" s="182"/>
      <c r="AB549" s="182"/>
      <c r="AC549" s="182"/>
      <c r="AD549" s="182"/>
      <c r="AE549" s="182"/>
      <c r="AF549" s="182"/>
      <c r="AG549" s="182"/>
      <c r="AH549" s="182"/>
      <c r="AI549" s="182"/>
      <c r="AJ549" s="182"/>
      <c r="AK549" s="182"/>
      <c r="AL549" s="182"/>
      <c r="AM549" s="182"/>
      <c r="AN549" s="182"/>
      <c r="AO549" s="182"/>
      <c r="AP549" s="182"/>
      <c r="AQ549" s="182"/>
      <c r="AR549" s="182"/>
      <c r="AS549" s="182"/>
      <c r="AT549" s="182"/>
      <c r="AU549" s="182"/>
      <c r="AV549" s="182"/>
      <c r="AW549" s="182"/>
      <c r="AX549" s="182"/>
      <c r="AY549" s="182"/>
      <c r="AZ549" s="182"/>
      <c r="BA549" s="182"/>
      <c r="BB549" s="182"/>
      <c r="BC549" s="182"/>
      <c r="BD549" s="13"/>
    </row>
    <row r="550" spans="2:56" s="97" customFormat="1" ht="12" customHeight="1" thickBot="1" x14ac:dyDescent="0.35">
      <c r="B550" s="11"/>
      <c r="C550" s="35"/>
      <c r="D550" s="36"/>
      <c r="E550" s="36"/>
      <c r="F550" s="36"/>
      <c r="G550" s="36"/>
      <c r="H550" s="181"/>
      <c r="I550" s="181"/>
      <c r="J550" s="181"/>
      <c r="K550" s="181"/>
      <c r="L550" s="181"/>
      <c r="M550" s="181"/>
      <c r="N550" s="60"/>
      <c r="O550" s="182"/>
      <c r="P550" s="182"/>
      <c r="Q550" s="182"/>
      <c r="R550" s="182"/>
      <c r="S550" s="182"/>
      <c r="T550" s="182"/>
      <c r="U550" s="182"/>
      <c r="V550" s="182"/>
      <c r="W550" s="182"/>
      <c r="X550" s="182"/>
      <c r="Y550" s="182"/>
      <c r="Z550" s="182"/>
      <c r="AA550" s="182"/>
      <c r="AB550" s="182"/>
      <c r="AC550" s="182"/>
      <c r="AD550" s="182"/>
      <c r="AE550" s="182"/>
      <c r="AF550" s="182"/>
      <c r="AG550" s="182"/>
      <c r="AH550" s="182"/>
      <c r="AI550" s="182"/>
      <c r="AJ550" s="182"/>
      <c r="AK550" s="182"/>
      <c r="AL550" s="182"/>
      <c r="AM550" s="182"/>
      <c r="AN550" s="182"/>
      <c r="AO550" s="182"/>
      <c r="AP550" s="182"/>
      <c r="AQ550" s="182"/>
      <c r="AR550" s="182"/>
      <c r="AS550" s="182"/>
      <c r="AT550" s="182"/>
      <c r="AU550" s="182"/>
      <c r="AV550" s="182"/>
      <c r="AW550" s="182"/>
      <c r="AX550" s="182"/>
      <c r="AY550" s="182"/>
      <c r="AZ550" s="182"/>
      <c r="BA550" s="182"/>
      <c r="BB550" s="182"/>
      <c r="BC550" s="182"/>
      <c r="BD550" s="13"/>
    </row>
    <row r="551" spans="2:56" ht="12" customHeight="1" thickBot="1" x14ac:dyDescent="0.35">
      <c r="B551" s="11"/>
      <c r="C551" s="35"/>
      <c r="D551" s="36"/>
      <c r="E551" s="36"/>
      <c r="F551" s="36"/>
      <c r="G551" s="36"/>
      <c r="H551" s="181"/>
      <c r="I551" s="181"/>
      <c r="J551" s="181"/>
      <c r="K551" s="181"/>
      <c r="L551" s="181"/>
      <c r="M551" s="181"/>
      <c r="N551" s="60"/>
      <c r="O551" s="182"/>
      <c r="P551" s="182"/>
      <c r="Q551" s="182"/>
      <c r="R551" s="182"/>
      <c r="S551" s="182"/>
      <c r="T551" s="182"/>
      <c r="U551" s="182"/>
      <c r="V551" s="182"/>
      <c r="W551" s="182"/>
      <c r="X551" s="182"/>
      <c r="Y551" s="182"/>
      <c r="Z551" s="182"/>
      <c r="AA551" s="182"/>
      <c r="AB551" s="182"/>
      <c r="AC551" s="182"/>
      <c r="AD551" s="182"/>
      <c r="AE551" s="182"/>
      <c r="AF551" s="182"/>
      <c r="AG551" s="182"/>
      <c r="AH551" s="182"/>
      <c r="AI551" s="182"/>
      <c r="AJ551" s="182"/>
      <c r="AK551" s="182"/>
      <c r="AL551" s="182"/>
      <c r="AM551" s="182"/>
      <c r="AN551" s="182"/>
      <c r="AO551" s="182"/>
      <c r="AP551" s="182"/>
      <c r="AQ551" s="182"/>
      <c r="AR551" s="182"/>
      <c r="AS551" s="182"/>
      <c r="AT551" s="182"/>
      <c r="AU551" s="182"/>
      <c r="AV551" s="182"/>
      <c r="AW551" s="182"/>
      <c r="AX551" s="182"/>
      <c r="AY551" s="182"/>
      <c r="AZ551" s="182"/>
      <c r="BA551" s="182"/>
      <c r="BB551" s="182"/>
      <c r="BC551" s="182"/>
      <c r="BD551" s="13"/>
    </row>
    <row r="552" spans="2:56" ht="12" customHeight="1" thickBot="1" x14ac:dyDescent="0.35">
      <c r="B552" s="11"/>
      <c r="C552" s="35"/>
      <c r="D552" s="36"/>
      <c r="E552" s="36"/>
      <c r="F552" s="36"/>
      <c r="G552" s="36"/>
      <c r="H552" s="181"/>
      <c r="I552" s="181"/>
      <c r="J552" s="181"/>
      <c r="K552" s="181"/>
      <c r="L552" s="181"/>
      <c r="M552" s="181"/>
      <c r="N552" s="60"/>
      <c r="O552" s="182"/>
      <c r="P552" s="182"/>
      <c r="Q552" s="182"/>
      <c r="R552" s="182"/>
      <c r="S552" s="182"/>
      <c r="T552" s="182"/>
      <c r="U552" s="182"/>
      <c r="V552" s="182"/>
      <c r="W552" s="182"/>
      <c r="X552" s="182"/>
      <c r="Y552" s="182"/>
      <c r="Z552" s="182"/>
      <c r="AA552" s="182"/>
      <c r="AB552" s="182"/>
      <c r="AC552" s="182"/>
      <c r="AD552" s="182"/>
      <c r="AE552" s="182"/>
      <c r="AF552" s="182"/>
      <c r="AG552" s="182"/>
      <c r="AH552" s="182"/>
      <c r="AI552" s="182"/>
      <c r="AJ552" s="182"/>
      <c r="AK552" s="182"/>
      <c r="AL552" s="182"/>
      <c r="AM552" s="182"/>
      <c r="AN552" s="182"/>
      <c r="AO552" s="182"/>
      <c r="AP552" s="182"/>
      <c r="AQ552" s="182"/>
      <c r="AR552" s="182"/>
      <c r="AS552" s="182"/>
      <c r="AT552" s="182"/>
      <c r="AU552" s="182"/>
      <c r="AV552" s="182"/>
      <c r="AW552" s="182"/>
      <c r="AX552" s="182"/>
      <c r="AY552" s="182"/>
      <c r="AZ552" s="182"/>
      <c r="BA552" s="182"/>
      <c r="BB552" s="182"/>
      <c r="BC552" s="182"/>
      <c r="BD552" s="13"/>
    </row>
    <row r="553" spans="2:56" ht="12" customHeight="1" thickBot="1" x14ac:dyDescent="0.35">
      <c r="B553" s="11"/>
      <c r="C553" s="35"/>
      <c r="D553" s="36"/>
      <c r="E553" s="36"/>
      <c r="F553" s="36"/>
      <c r="G553" s="36"/>
      <c r="H553" s="181"/>
      <c r="I553" s="181"/>
      <c r="J553" s="181"/>
      <c r="K553" s="181"/>
      <c r="L553" s="181"/>
      <c r="M553" s="181"/>
      <c r="N553" s="60"/>
      <c r="O553" s="182"/>
      <c r="P553" s="182"/>
      <c r="Q553" s="182"/>
      <c r="R553" s="182"/>
      <c r="S553" s="182"/>
      <c r="T553" s="182"/>
      <c r="U553" s="182"/>
      <c r="V553" s="182"/>
      <c r="W553" s="182"/>
      <c r="X553" s="182"/>
      <c r="Y553" s="182"/>
      <c r="Z553" s="182"/>
      <c r="AA553" s="182"/>
      <c r="AB553" s="182"/>
      <c r="AC553" s="182"/>
      <c r="AD553" s="182"/>
      <c r="AE553" s="182"/>
      <c r="AF553" s="182"/>
      <c r="AG553" s="182"/>
      <c r="AH553" s="182"/>
      <c r="AI553" s="182"/>
      <c r="AJ553" s="182"/>
      <c r="AK553" s="182"/>
      <c r="AL553" s="182"/>
      <c r="AM553" s="182"/>
      <c r="AN553" s="182"/>
      <c r="AO553" s="182"/>
      <c r="AP553" s="182"/>
      <c r="AQ553" s="182"/>
      <c r="AR553" s="182"/>
      <c r="AS553" s="182"/>
      <c r="AT553" s="182"/>
      <c r="AU553" s="182"/>
      <c r="AV553" s="182"/>
      <c r="AW553" s="182"/>
      <c r="AX553" s="182"/>
      <c r="AY553" s="182"/>
      <c r="AZ553" s="182"/>
      <c r="BA553" s="182"/>
      <c r="BB553" s="182"/>
      <c r="BC553" s="182"/>
      <c r="BD553" s="13"/>
    </row>
    <row r="554" spans="2:56" ht="12" customHeight="1" thickBot="1" x14ac:dyDescent="0.35">
      <c r="B554" s="11"/>
      <c r="C554" s="50"/>
      <c r="D554" s="51"/>
      <c r="E554" s="51"/>
      <c r="F554" s="51"/>
      <c r="G554" s="51"/>
      <c r="H554" s="73"/>
      <c r="I554" s="73"/>
      <c r="J554" s="73"/>
      <c r="K554" s="73"/>
      <c r="L554" s="73"/>
      <c r="M554" s="73"/>
      <c r="N554" s="73"/>
      <c r="O554" s="73"/>
      <c r="P554" s="73"/>
      <c r="Q554" s="73"/>
      <c r="R554" s="73"/>
      <c r="S554" s="73"/>
      <c r="T554" s="73"/>
      <c r="U554" s="73"/>
      <c r="V554" s="73"/>
      <c r="W554" s="73"/>
      <c r="X554" s="73"/>
      <c r="Y554" s="73"/>
      <c r="Z554" s="73"/>
      <c r="AA554" s="73"/>
      <c r="AB554" s="73"/>
      <c r="AC554" s="73"/>
      <c r="AD554" s="73"/>
      <c r="AE554" s="73"/>
      <c r="AF554" s="73"/>
      <c r="AG554" s="73"/>
      <c r="AH554" s="73"/>
      <c r="AI554" s="73"/>
      <c r="AJ554" s="73"/>
      <c r="AK554" s="73"/>
      <c r="AL554" s="73"/>
      <c r="AM554" s="73"/>
      <c r="AN554" s="73"/>
      <c r="AO554" s="73"/>
      <c r="AP554" s="73"/>
      <c r="AQ554" s="73"/>
      <c r="AR554" s="73"/>
      <c r="AS554" s="73"/>
      <c r="AT554" s="73"/>
      <c r="AU554" s="73"/>
      <c r="AV554" s="73"/>
      <c r="AW554" s="73"/>
      <c r="AX554" s="73"/>
      <c r="AY554" s="73"/>
      <c r="AZ554" s="73"/>
      <c r="BA554" s="73"/>
      <c r="BB554" s="73"/>
      <c r="BC554" s="73"/>
      <c r="BD554" s="53"/>
    </row>
    <row r="555" spans="2:56" ht="12" customHeight="1" thickBot="1" x14ac:dyDescent="0.35">
      <c r="B555" s="11"/>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12"/>
      <c r="AN555" s="12"/>
      <c r="AO555" s="12"/>
      <c r="AP555" s="12"/>
      <c r="AQ555" s="12"/>
      <c r="AR555" s="12"/>
      <c r="AS555" s="12"/>
      <c r="AT555" s="12"/>
      <c r="AU555" s="12"/>
      <c r="AV555" s="12"/>
      <c r="AW555" s="12"/>
      <c r="AX555" s="12"/>
      <c r="AY555" s="12"/>
      <c r="AZ555" s="12"/>
      <c r="BA555" s="12"/>
      <c r="BB555" s="12"/>
      <c r="BC555" s="12"/>
      <c r="BD555" s="12"/>
    </row>
    <row r="556" spans="2:56" s="82" customFormat="1" ht="12" customHeight="1" x14ac:dyDescent="0.3">
      <c r="B556" s="11"/>
      <c r="C556" s="33"/>
      <c r="D556" s="34"/>
      <c r="E556" s="34"/>
      <c r="F556" s="34"/>
      <c r="G556" s="34"/>
      <c r="H556" s="77"/>
      <c r="I556" s="77"/>
      <c r="J556" s="77"/>
      <c r="K556" s="77"/>
      <c r="L556" s="77"/>
      <c r="M556" s="77"/>
      <c r="N556" s="77"/>
      <c r="O556" s="77"/>
      <c r="P556" s="77"/>
      <c r="Q556" s="77"/>
      <c r="R556" s="77"/>
      <c r="S556" s="77"/>
      <c r="T556" s="77"/>
      <c r="U556" s="77"/>
      <c r="V556" s="77"/>
      <c r="W556" s="77"/>
      <c r="X556" s="77"/>
      <c r="Y556" s="77"/>
      <c r="Z556" s="77"/>
      <c r="AA556" s="77"/>
      <c r="AB556" s="77"/>
      <c r="AC556" s="77"/>
      <c r="AD556" s="77"/>
      <c r="AE556" s="77"/>
      <c r="AF556" s="77"/>
      <c r="AG556" s="77"/>
      <c r="AH556" s="77"/>
      <c r="AI556" s="77"/>
      <c r="AJ556" s="77"/>
      <c r="AK556" s="77"/>
      <c r="AL556" s="77"/>
      <c r="AM556" s="77"/>
      <c r="AN556" s="77"/>
      <c r="AO556" s="77"/>
      <c r="AP556" s="77"/>
      <c r="AQ556" s="77"/>
      <c r="AR556" s="77"/>
      <c r="AS556" s="77"/>
      <c r="AT556" s="77"/>
      <c r="AU556" s="77"/>
      <c r="AV556" s="77"/>
      <c r="AW556" s="77"/>
      <c r="AX556" s="77"/>
      <c r="AY556" s="77"/>
      <c r="AZ556" s="77"/>
      <c r="BA556" s="77"/>
      <c r="BB556" s="77"/>
      <c r="BC556" s="77"/>
      <c r="BD556" s="38"/>
    </row>
    <row r="557" spans="2:56" s="148" customFormat="1" ht="12" customHeight="1" x14ac:dyDescent="0.3">
      <c r="B557" s="11"/>
      <c r="C557" s="35"/>
      <c r="D557" s="36"/>
      <c r="E557" s="150" t="s">
        <v>211</v>
      </c>
      <c r="F557" s="150"/>
      <c r="G557" s="150"/>
      <c r="H557" s="150"/>
      <c r="I557" s="150"/>
      <c r="J557" s="150"/>
      <c r="K557" s="150"/>
      <c r="L557" s="150"/>
      <c r="M557" s="150"/>
      <c r="N557" s="150"/>
      <c r="O557" s="150"/>
      <c r="P557" s="150"/>
      <c r="Q557" s="150"/>
      <c r="R557" s="150"/>
      <c r="S557" s="150"/>
      <c r="T557" s="150"/>
      <c r="U557" s="150"/>
      <c r="V557" s="150"/>
      <c r="W557" s="150"/>
      <c r="X557" s="150"/>
      <c r="Y557" s="150"/>
      <c r="Z557" s="150"/>
      <c r="AA557" s="150"/>
      <c r="AB557" s="150"/>
      <c r="AC557" s="150"/>
      <c r="AD557" s="150"/>
      <c r="AE557" s="150"/>
      <c r="AF557" s="150"/>
      <c r="AG557" s="150"/>
      <c r="AH557" s="150"/>
      <c r="AI557" s="150"/>
      <c r="AJ557" s="60"/>
      <c r="AK557" s="151" t="str">
        <f>IF(AN108=0," ",AN108)</f>
        <v xml:space="preserve"> </v>
      </c>
      <c r="AL557" s="151"/>
      <c r="AM557" s="151"/>
      <c r="AN557" s="151"/>
      <c r="AO557" s="151"/>
      <c r="AP557" s="151"/>
      <c r="AQ557" s="151"/>
      <c r="AR557" s="151"/>
      <c r="AS557" s="151"/>
      <c r="AT557" s="151"/>
      <c r="AU557" s="151"/>
      <c r="AV557" s="151"/>
      <c r="AW557" s="151"/>
      <c r="AX557" s="151"/>
      <c r="AY557" s="151"/>
      <c r="AZ557" s="151"/>
      <c r="BA557" s="151"/>
      <c r="BB557" s="151"/>
      <c r="BC557" s="151"/>
      <c r="BD557" s="13"/>
    </row>
    <row r="558" spans="2:56" s="148" customFormat="1" ht="4.95" customHeight="1" x14ac:dyDescent="0.3">
      <c r="B558" s="11"/>
      <c r="C558" s="35"/>
      <c r="D558" s="36"/>
      <c r="E558" s="149"/>
      <c r="F558" s="149"/>
      <c r="G558" s="149"/>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c r="AH558" s="67"/>
      <c r="AI558" s="67"/>
      <c r="AJ558" s="60"/>
      <c r="AK558" s="67"/>
      <c r="AL558" s="67"/>
      <c r="AM558" s="67"/>
      <c r="AN558" s="67"/>
      <c r="AO558" s="67"/>
      <c r="AP558" s="67"/>
      <c r="AQ558" s="67"/>
      <c r="AR558" s="67"/>
      <c r="AS558" s="67"/>
      <c r="AT558" s="67"/>
      <c r="AU558" s="67"/>
      <c r="AV558" s="67"/>
      <c r="AW558" s="67"/>
      <c r="AX558" s="67"/>
      <c r="AY558" s="67"/>
      <c r="AZ558" s="67"/>
      <c r="BA558" s="67"/>
      <c r="BB558" s="67"/>
      <c r="BC558" s="67"/>
      <c r="BD558" s="13"/>
    </row>
    <row r="559" spans="2:56" s="148" customFormat="1" ht="12" customHeight="1" x14ac:dyDescent="0.3">
      <c r="B559" s="11"/>
      <c r="C559" s="35"/>
      <c r="D559" s="36"/>
      <c r="E559" s="150" t="s">
        <v>209</v>
      </c>
      <c r="F559" s="150"/>
      <c r="G559" s="150"/>
      <c r="H559" s="150"/>
      <c r="I559" s="150"/>
      <c r="J559" s="150"/>
      <c r="K559" s="150"/>
      <c r="L559" s="150"/>
      <c r="M559" s="150"/>
      <c r="N559" s="150"/>
      <c r="O559" s="150"/>
      <c r="P559" s="150"/>
      <c r="Q559" s="150"/>
      <c r="R559" s="150"/>
      <c r="S559" s="150"/>
      <c r="T559" s="150"/>
      <c r="U559" s="150"/>
      <c r="V559" s="150"/>
      <c r="W559" s="150"/>
      <c r="X559" s="150"/>
      <c r="Y559" s="150"/>
      <c r="Z559" s="150"/>
      <c r="AA559" s="150"/>
      <c r="AB559" s="150"/>
      <c r="AC559" s="150"/>
      <c r="AD559" s="150"/>
      <c r="AE559" s="150"/>
      <c r="AF559" s="150"/>
      <c r="AG559" s="150"/>
      <c r="AH559" s="150"/>
      <c r="AI559" s="150"/>
      <c r="AJ559" s="60"/>
      <c r="AK559" s="151" t="str">
        <f>IF(AN108=0," ",AN108*20.41%)</f>
        <v xml:space="preserve"> </v>
      </c>
      <c r="AL559" s="151"/>
      <c r="AM559" s="151"/>
      <c r="AN559" s="151"/>
      <c r="AO559" s="151"/>
      <c r="AP559" s="151"/>
      <c r="AQ559" s="151"/>
      <c r="AR559" s="151"/>
      <c r="AS559" s="151"/>
      <c r="AT559" s="151"/>
      <c r="AU559" s="151"/>
      <c r="AV559" s="151"/>
      <c r="AW559" s="151"/>
      <c r="AX559" s="151"/>
      <c r="AY559" s="151"/>
      <c r="AZ559" s="151"/>
      <c r="BA559" s="151"/>
      <c r="BB559" s="151"/>
      <c r="BC559" s="151"/>
      <c r="BD559" s="13"/>
    </row>
    <row r="560" spans="2:56" s="148" customFormat="1" ht="4.95" customHeight="1" x14ac:dyDescent="0.3">
      <c r="B560" s="11"/>
      <c r="C560" s="35"/>
      <c r="D560" s="36"/>
      <c r="E560" s="149"/>
      <c r="F560" s="149"/>
      <c r="G560" s="149"/>
      <c r="H560" s="67"/>
      <c r="I560" s="67"/>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c r="AG560" s="67"/>
      <c r="AH560" s="67"/>
      <c r="AI560" s="67"/>
      <c r="AJ560" s="60"/>
      <c r="AK560" s="67"/>
      <c r="AL560" s="67"/>
      <c r="AM560" s="67"/>
      <c r="AN560" s="67"/>
      <c r="AO560" s="67"/>
      <c r="AP560" s="67"/>
      <c r="AQ560" s="67"/>
      <c r="AR560" s="67"/>
      <c r="AS560" s="67"/>
      <c r="AT560" s="67"/>
      <c r="AU560" s="67"/>
      <c r="AV560" s="67"/>
      <c r="AW560" s="67"/>
      <c r="AX560" s="67"/>
      <c r="AY560" s="67"/>
      <c r="AZ560" s="67"/>
      <c r="BA560" s="67"/>
      <c r="BB560" s="67"/>
      <c r="BC560" s="67"/>
      <c r="BD560" s="13"/>
    </row>
    <row r="561" spans="2:56" s="148" customFormat="1" ht="12" customHeight="1" x14ac:dyDescent="0.3">
      <c r="B561" s="11"/>
      <c r="C561" s="35"/>
      <c r="D561" s="36"/>
      <c r="E561" s="150" t="s">
        <v>210</v>
      </c>
      <c r="F561" s="150"/>
      <c r="G561" s="150"/>
      <c r="H561" s="150"/>
      <c r="I561" s="150"/>
      <c r="J561" s="150"/>
      <c r="K561" s="150"/>
      <c r="L561" s="150"/>
      <c r="M561" s="150"/>
      <c r="N561" s="150"/>
      <c r="O561" s="150"/>
      <c r="P561" s="150"/>
      <c r="Q561" s="150"/>
      <c r="R561" s="150"/>
      <c r="S561" s="150"/>
      <c r="T561" s="150"/>
      <c r="U561" s="150"/>
      <c r="V561" s="150"/>
      <c r="W561" s="150"/>
      <c r="X561" s="150"/>
      <c r="Y561" s="150"/>
      <c r="Z561" s="150"/>
      <c r="AA561" s="150"/>
      <c r="AB561" s="150"/>
      <c r="AC561" s="150"/>
      <c r="AD561" s="150"/>
      <c r="AE561" s="150"/>
      <c r="AF561" s="150"/>
      <c r="AG561" s="150"/>
      <c r="AH561" s="150"/>
      <c r="AI561" s="150"/>
      <c r="AJ561" s="60"/>
      <c r="AK561" s="151" t="str">
        <f>IF(AN108=0," ",AN108*5.1%)</f>
        <v xml:space="preserve"> </v>
      </c>
      <c r="AL561" s="151"/>
      <c r="AM561" s="151"/>
      <c r="AN561" s="151"/>
      <c r="AO561" s="151"/>
      <c r="AP561" s="151"/>
      <c r="AQ561" s="151"/>
      <c r="AR561" s="151"/>
      <c r="AS561" s="151"/>
      <c r="AT561" s="151"/>
      <c r="AU561" s="151"/>
      <c r="AV561" s="151"/>
      <c r="AW561" s="151"/>
      <c r="AX561" s="151"/>
      <c r="AY561" s="151"/>
      <c r="AZ561" s="151"/>
      <c r="BA561" s="151"/>
      <c r="BB561" s="151"/>
      <c r="BC561" s="151"/>
      <c r="BD561" s="13"/>
    </row>
    <row r="562" spans="2:56" s="82" customFormat="1" ht="12" customHeight="1" x14ac:dyDescent="0.3">
      <c r="B562" s="11"/>
      <c r="C562" s="35"/>
      <c r="D562" s="205" t="str">
        <f>IF(Analitika!D115=Analitika!E115," ","Aplikacija nije popunjena do kraja. Postoje podaci koji nisu unijeti")</f>
        <v>Aplikacija nije popunjena do kraja. Postoje podaci koji nisu unijeti</v>
      </c>
      <c r="E562" s="205"/>
      <c r="F562" s="205"/>
      <c r="G562" s="205"/>
      <c r="H562" s="205"/>
      <c r="I562" s="205"/>
      <c r="J562" s="205"/>
      <c r="K562" s="205"/>
      <c r="L562" s="205"/>
      <c r="M562" s="205"/>
      <c r="N562" s="205"/>
      <c r="O562" s="205"/>
      <c r="P562" s="205"/>
      <c r="Q562" s="205"/>
      <c r="R562" s="205"/>
      <c r="S562" s="205"/>
      <c r="T562" s="205"/>
      <c r="U562" s="205"/>
      <c r="V562" s="205"/>
      <c r="W562" s="205"/>
      <c r="X562" s="205"/>
      <c r="Y562" s="205"/>
      <c r="Z562" s="205"/>
      <c r="AA562" s="205"/>
      <c r="AB562" s="205"/>
      <c r="AC562" s="205"/>
      <c r="AD562" s="205"/>
      <c r="AE562" s="205"/>
      <c r="AF562" s="205"/>
      <c r="AG562" s="205"/>
      <c r="AH562" s="205"/>
      <c r="AI562" s="205"/>
      <c r="AJ562" s="205"/>
      <c r="AK562" s="205"/>
      <c r="AL562" s="205"/>
      <c r="AM562" s="205"/>
      <c r="AN562" s="205"/>
      <c r="AO562" s="205"/>
      <c r="AP562" s="205"/>
      <c r="AQ562" s="205"/>
      <c r="AR562" s="205"/>
      <c r="AS562" s="205"/>
      <c r="AT562" s="205"/>
      <c r="AU562" s="205"/>
      <c r="AV562" s="205"/>
      <c r="AW562" s="205"/>
      <c r="AX562" s="205"/>
      <c r="AY562" s="205"/>
      <c r="AZ562" s="205"/>
      <c r="BA562" s="205"/>
      <c r="BB562" s="205"/>
      <c r="BC562" s="60"/>
      <c r="BD562" s="13"/>
    </row>
    <row r="563" spans="2:56" s="82" customFormat="1" ht="12" customHeight="1" x14ac:dyDescent="0.3">
      <c r="B563" s="11"/>
      <c r="C563" s="35"/>
      <c r="D563" s="205"/>
      <c r="E563" s="205"/>
      <c r="F563" s="205"/>
      <c r="G563" s="205"/>
      <c r="H563" s="205"/>
      <c r="I563" s="205"/>
      <c r="J563" s="205"/>
      <c r="K563" s="205"/>
      <c r="L563" s="205"/>
      <c r="M563" s="205"/>
      <c r="N563" s="205"/>
      <c r="O563" s="205"/>
      <c r="P563" s="205"/>
      <c r="Q563" s="205"/>
      <c r="R563" s="205"/>
      <c r="S563" s="205"/>
      <c r="T563" s="205"/>
      <c r="U563" s="205"/>
      <c r="V563" s="205"/>
      <c r="W563" s="205"/>
      <c r="X563" s="205"/>
      <c r="Y563" s="205"/>
      <c r="Z563" s="205"/>
      <c r="AA563" s="205"/>
      <c r="AB563" s="205"/>
      <c r="AC563" s="205"/>
      <c r="AD563" s="205"/>
      <c r="AE563" s="205"/>
      <c r="AF563" s="205"/>
      <c r="AG563" s="205"/>
      <c r="AH563" s="205"/>
      <c r="AI563" s="205"/>
      <c r="AJ563" s="205"/>
      <c r="AK563" s="205"/>
      <c r="AL563" s="205"/>
      <c r="AM563" s="205"/>
      <c r="AN563" s="205"/>
      <c r="AO563" s="205"/>
      <c r="AP563" s="205"/>
      <c r="AQ563" s="205"/>
      <c r="AR563" s="205"/>
      <c r="AS563" s="205"/>
      <c r="AT563" s="205"/>
      <c r="AU563" s="205"/>
      <c r="AV563" s="205"/>
      <c r="AW563" s="205"/>
      <c r="AX563" s="205"/>
      <c r="AY563" s="205"/>
      <c r="AZ563" s="205"/>
      <c r="BA563" s="205"/>
      <c r="BB563" s="205"/>
      <c r="BC563" s="60"/>
      <c r="BD563" s="13"/>
    </row>
    <row r="564" spans="2:56" s="82" customFormat="1" ht="12" customHeight="1" x14ac:dyDescent="0.3">
      <c r="B564" s="11"/>
      <c r="C564" s="35"/>
      <c r="D564" s="205"/>
      <c r="E564" s="205"/>
      <c r="F564" s="205"/>
      <c r="G564" s="205"/>
      <c r="H564" s="205"/>
      <c r="I564" s="205"/>
      <c r="J564" s="205"/>
      <c r="K564" s="205"/>
      <c r="L564" s="205"/>
      <c r="M564" s="205"/>
      <c r="N564" s="205"/>
      <c r="O564" s="205"/>
      <c r="P564" s="205"/>
      <c r="Q564" s="205"/>
      <c r="R564" s="205"/>
      <c r="S564" s="205"/>
      <c r="T564" s="205"/>
      <c r="U564" s="205"/>
      <c r="V564" s="205"/>
      <c r="W564" s="205"/>
      <c r="X564" s="205"/>
      <c r="Y564" s="205"/>
      <c r="Z564" s="205"/>
      <c r="AA564" s="205"/>
      <c r="AB564" s="205"/>
      <c r="AC564" s="205"/>
      <c r="AD564" s="205"/>
      <c r="AE564" s="205"/>
      <c r="AF564" s="205"/>
      <c r="AG564" s="205"/>
      <c r="AH564" s="205"/>
      <c r="AI564" s="205"/>
      <c r="AJ564" s="205"/>
      <c r="AK564" s="205"/>
      <c r="AL564" s="205"/>
      <c r="AM564" s="205"/>
      <c r="AN564" s="205"/>
      <c r="AO564" s="205"/>
      <c r="AP564" s="205"/>
      <c r="AQ564" s="205"/>
      <c r="AR564" s="205"/>
      <c r="AS564" s="205"/>
      <c r="AT564" s="205"/>
      <c r="AU564" s="205"/>
      <c r="AV564" s="205"/>
      <c r="AW564" s="205"/>
      <c r="AX564" s="205"/>
      <c r="AY564" s="205"/>
      <c r="AZ564" s="205"/>
      <c r="BA564" s="205"/>
      <c r="BB564" s="205"/>
      <c r="BC564" s="60"/>
      <c r="BD564" s="13"/>
    </row>
    <row r="565" spans="2:56" s="82" customFormat="1" ht="12" customHeight="1" x14ac:dyDescent="0.3">
      <c r="B565" s="11"/>
      <c r="C565" s="35"/>
      <c r="D565" s="36"/>
      <c r="E565" s="36"/>
      <c r="F565" s="36"/>
      <c r="G565" s="3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c r="AF565" s="60"/>
      <c r="AG565" s="60"/>
      <c r="AH565" s="60"/>
      <c r="AI565" s="60"/>
      <c r="AJ565" s="60"/>
      <c r="AK565" s="60"/>
      <c r="AL565" s="60"/>
      <c r="AM565" s="60"/>
      <c r="AN565" s="60"/>
      <c r="AO565" s="60"/>
      <c r="AP565" s="60"/>
      <c r="AQ565" s="60"/>
      <c r="AR565" s="60"/>
      <c r="AS565" s="60"/>
      <c r="AT565" s="60"/>
      <c r="AU565" s="60"/>
      <c r="AV565" s="60"/>
      <c r="AW565" s="60"/>
      <c r="AX565" s="60"/>
      <c r="AY565" s="60"/>
      <c r="AZ565" s="60"/>
      <c r="BA565" s="60"/>
      <c r="BB565" s="60"/>
      <c r="BC565" s="60"/>
      <c r="BD565" s="13"/>
    </row>
    <row r="566" spans="2:56" x14ac:dyDescent="0.3">
      <c r="C566" s="87"/>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65"/>
    </row>
    <row r="567" spans="2:56" x14ac:dyDescent="0.3">
      <c r="C567" s="87"/>
      <c r="D567" s="187" t="s">
        <v>13</v>
      </c>
      <c r="E567" s="187"/>
      <c r="F567" s="187"/>
      <c r="G567" s="187"/>
      <c r="H567" s="187"/>
      <c r="I567" s="187"/>
      <c r="J567" s="187"/>
      <c r="K567" s="187"/>
      <c r="L567" s="187"/>
      <c r="M567" s="187"/>
      <c r="N567" s="187"/>
      <c r="O567" s="187"/>
      <c r="P567" s="187"/>
      <c r="Q567" s="187"/>
      <c r="R567" s="187"/>
      <c r="S567" s="187"/>
      <c r="T567" s="187"/>
      <c r="U567" s="187"/>
      <c r="V567" s="11"/>
      <c r="W567" s="11"/>
      <c r="X567" s="11"/>
      <c r="Y567" s="11"/>
      <c r="Z567" s="11"/>
      <c r="AA567" s="11"/>
      <c r="AB567" s="11"/>
      <c r="AC567" s="11"/>
      <c r="AD567" s="11"/>
      <c r="AE567" s="11"/>
      <c r="AF567" s="11"/>
      <c r="AG567" s="11"/>
      <c r="AH567" s="11"/>
      <c r="AI567" s="11"/>
      <c r="AJ567" s="11"/>
      <c r="AK567" s="11"/>
      <c r="AL567" s="187" t="s">
        <v>14</v>
      </c>
      <c r="AM567" s="187"/>
      <c r="AN567" s="187"/>
      <c r="AO567" s="187"/>
      <c r="AP567" s="187"/>
      <c r="AQ567" s="187"/>
      <c r="AR567" s="187"/>
      <c r="AS567" s="187"/>
      <c r="AT567" s="187"/>
      <c r="AU567" s="187"/>
      <c r="AV567" s="187"/>
      <c r="AW567" s="187"/>
      <c r="AX567" s="187"/>
      <c r="AY567" s="187"/>
      <c r="AZ567" s="187"/>
      <c r="BA567" s="187"/>
      <c r="BB567" s="187"/>
      <c r="BC567" s="187"/>
      <c r="BD567" s="65"/>
    </row>
    <row r="568" spans="2:56" x14ac:dyDescent="0.3">
      <c r="C568" s="87"/>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65"/>
    </row>
    <row r="569" spans="2:56" x14ac:dyDescent="0.3">
      <c r="C569" s="87"/>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65"/>
    </row>
    <row r="570" spans="2:56" ht="14.4" x14ac:dyDescent="0.3">
      <c r="C570" s="188"/>
      <c r="D570" s="189"/>
      <c r="E570" s="189"/>
      <c r="F570" s="189"/>
      <c r="G570" s="189"/>
      <c r="H570" s="189"/>
      <c r="I570" s="189"/>
      <c r="J570" s="189"/>
      <c r="K570" s="189"/>
      <c r="L570" s="189"/>
      <c r="M570" s="189"/>
      <c r="N570" s="189"/>
      <c r="O570" s="189"/>
      <c r="P570" s="189"/>
      <c r="Q570" s="189"/>
      <c r="R570" s="189"/>
      <c r="S570" s="189"/>
      <c r="T570" s="189"/>
      <c r="U570" s="189"/>
      <c r="V570" s="11"/>
      <c r="W570" s="11"/>
      <c r="X570" s="11"/>
      <c r="Y570" s="11"/>
      <c r="Z570" s="11"/>
      <c r="AA570" s="11"/>
      <c r="AB570" s="11"/>
      <c r="AC570" s="11"/>
      <c r="AD570" s="11"/>
      <c r="AE570" s="11"/>
      <c r="AF570" s="11"/>
      <c r="AG570" s="191" t="s">
        <v>15</v>
      </c>
      <c r="AH570" s="191"/>
      <c r="AI570" s="191"/>
      <c r="AJ570" s="11"/>
      <c r="AK570" s="11"/>
      <c r="AL570" s="189"/>
      <c r="AM570" s="189"/>
      <c r="AN570" s="189"/>
      <c r="AO570" s="189"/>
      <c r="AP570" s="189"/>
      <c r="AQ570" s="189"/>
      <c r="AR570" s="189"/>
      <c r="AS570" s="189"/>
      <c r="AT570" s="189"/>
      <c r="AU570" s="189"/>
      <c r="AV570" s="189"/>
      <c r="AW570" s="189"/>
      <c r="AX570" s="189"/>
      <c r="AY570" s="189"/>
      <c r="AZ570" s="189"/>
      <c r="BA570" s="189"/>
      <c r="BB570" s="189"/>
      <c r="BC570" s="189"/>
      <c r="BD570" s="190"/>
    </row>
    <row r="571" spans="2:56" ht="14.4" thickBot="1" x14ac:dyDescent="0.35">
      <c r="C571" s="88"/>
      <c r="D571" s="89"/>
      <c r="E571" s="89"/>
      <c r="F571" s="89"/>
      <c r="G571" s="89"/>
      <c r="H571" s="89"/>
      <c r="I571" s="89"/>
      <c r="J571" s="89"/>
      <c r="K571" s="89"/>
      <c r="L571" s="89"/>
      <c r="M571" s="89"/>
      <c r="N571" s="89"/>
      <c r="O571" s="89"/>
      <c r="P571" s="89"/>
      <c r="Q571" s="89"/>
      <c r="R571" s="89"/>
      <c r="S571" s="89"/>
      <c r="T571" s="89"/>
      <c r="U571" s="89"/>
      <c r="V571" s="89"/>
      <c r="W571" s="89"/>
      <c r="X571" s="89"/>
      <c r="Y571" s="89"/>
      <c r="Z571" s="89"/>
      <c r="AA571" s="89"/>
      <c r="AB571" s="89"/>
      <c r="AC571" s="89"/>
      <c r="AD571" s="89"/>
      <c r="AE571" s="89"/>
      <c r="AF571" s="89"/>
      <c r="AG571" s="89"/>
      <c r="AH571" s="89"/>
      <c r="AI571" s="89"/>
      <c r="AJ571" s="89"/>
      <c r="AK571" s="89"/>
      <c r="AL571" s="89"/>
      <c r="AM571" s="89"/>
      <c r="AN571" s="89"/>
      <c r="AO571" s="89"/>
      <c r="AP571" s="89"/>
      <c r="AQ571" s="89"/>
      <c r="AR571" s="89"/>
      <c r="AS571" s="89"/>
      <c r="AT571" s="89"/>
      <c r="AU571" s="89"/>
      <c r="AV571" s="89"/>
      <c r="AW571" s="89"/>
      <c r="AX571" s="89"/>
      <c r="AY571" s="89"/>
      <c r="AZ571" s="89"/>
      <c r="BA571" s="89"/>
      <c r="BB571" s="89"/>
      <c r="BC571" s="89"/>
      <c r="BD571" s="90"/>
    </row>
    <row r="573" spans="2:56" x14ac:dyDescent="0.3">
      <c r="AP573" s="153" t="s">
        <v>157</v>
      </c>
      <c r="AQ573" s="153"/>
      <c r="AR573" s="153"/>
      <c r="AS573" s="153"/>
      <c r="AT573" s="153"/>
      <c r="AU573" s="153"/>
      <c r="AV573" s="153"/>
      <c r="AW573" s="153"/>
      <c r="AX573" s="153"/>
      <c r="AY573" s="153"/>
      <c r="AZ573" s="153"/>
      <c r="BA573" s="153"/>
      <c r="BB573" s="153"/>
      <c r="BC573" s="153"/>
      <c r="BD573" s="153"/>
    </row>
  </sheetData>
  <sheetProtection algorithmName="SHA-512" hashValue="1VA5y3lkChmH3hceAIKNwhMsR0EziucW+yE+f88JX11Ycvnqt5FGamjohhEIeX3bNoXpD9dh/69bRzxnu1sr7w==" saltValue="uDlZRtM4JaBNPe8tD5Ir5w==" spinCount="100000" sheet="1" objects="1" scenarios="1"/>
  <protectedRanges>
    <protectedRange sqref="O337 H345 H358 AT365 AT367 AT369 AT371 J371 H375 AN381 AN383 AN385 AN387 AN389 O389 AO403 AO405 AO410 AO412 O376" name="strana 5"/>
    <protectedRange sqref="I4 AV7 AV9 AF11 H23 H27 H31 H35 H39 H43 H57 H60" name="strana 1"/>
    <protectedRange sqref="H80 H90 O96 O98 O100 O102 O104 O106 AN106 AN104 AN102 AN100 AN98 AN96 O117 O123 O129 O135 O141" name="strana 2"/>
    <protectedRange sqref="O155 O167 O173 O179 O185 O191 AS200 AS202 AS204 H210 AS249 AS251 AS206:AS207 AS256 AS258 AS263 AS265" name="strana 3"/>
    <protectedRange sqref="AS233 AS236 AS239 AS242 H272 H275 H280 AS295 AS297 AS299 AS301 AS303 AS305" name="strana 4"/>
    <protectedRange sqref="H416 AN433 AN435 AN444 AN446 AN454 AN456 AN458 AO470 AO472 AO477 AO479 AN488 AN490" name="strana 6"/>
    <protectedRange sqref="AN508 AN510 AN519 AN521 AN523 H529 O535 O542 O548" name="strana 7"/>
  </protectedRanges>
  <mergeCells count="356">
    <mergeCell ref="D562:BB564"/>
    <mergeCell ref="H523:M523"/>
    <mergeCell ref="O523:AL523"/>
    <mergeCell ref="AN523:AV523"/>
    <mergeCell ref="H525:AL525"/>
    <mergeCell ref="AN525:AV525"/>
    <mergeCell ref="H514:BC515"/>
    <mergeCell ref="H517:M517"/>
    <mergeCell ref="O517:AL517"/>
    <mergeCell ref="AN517:AV517"/>
    <mergeCell ref="H519:M519"/>
    <mergeCell ref="O519:AL519"/>
    <mergeCell ref="AN519:AV519"/>
    <mergeCell ref="H521:M521"/>
    <mergeCell ref="O521:AL521"/>
    <mergeCell ref="AN521:AV521"/>
    <mergeCell ref="O548:BC553"/>
    <mergeCell ref="H535:M540"/>
    <mergeCell ref="H542:M546"/>
    <mergeCell ref="H548:M553"/>
    <mergeCell ref="D531:BC531"/>
    <mergeCell ref="H533:M533"/>
    <mergeCell ref="O533:BC533"/>
    <mergeCell ref="O535:BC540"/>
    <mergeCell ref="H508:M508"/>
    <mergeCell ref="O508:AL508"/>
    <mergeCell ref="AN508:AV508"/>
    <mergeCell ref="H510:M510"/>
    <mergeCell ref="O510:AL510"/>
    <mergeCell ref="AN510:AV510"/>
    <mergeCell ref="H512:AL512"/>
    <mergeCell ref="AN512:AV512"/>
    <mergeCell ref="H490:M490"/>
    <mergeCell ref="O490:AL490"/>
    <mergeCell ref="AN490:AV490"/>
    <mergeCell ref="H492:AL492"/>
    <mergeCell ref="AN492:AV492"/>
    <mergeCell ref="H494:BC495"/>
    <mergeCell ref="H506:M506"/>
    <mergeCell ref="O506:AL506"/>
    <mergeCell ref="AN506:AV506"/>
    <mergeCell ref="AN458:AV458"/>
    <mergeCell ref="AO477:AW477"/>
    <mergeCell ref="H479:AM479"/>
    <mergeCell ref="AO479:AW479"/>
    <mergeCell ref="H482:BC483"/>
    <mergeCell ref="H486:M486"/>
    <mergeCell ref="O486:AL486"/>
    <mergeCell ref="AN486:AV486"/>
    <mergeCell ref="H488:M488"/>
    <mergeCell ref="O488:AL488"/>
    <mergeCell ref="AN488:AV488"/>
    <mergeCell ref="H79:BC79"/>
    <mergeCell ref="H123:M123"/>
    <mergeCell ref="O123:BC127"/>
    <mergeCell ref="H460:AL460"/>
    <mergeCell ref="AN460:AV460"/>
    <mergeCell ref="H456:M456"/>
    <mergeCell ref="O456:AL456"/>
    <mergeCell ref="AN456:AV456"/>
    <mergeCell ref="O167:BC171"/>
    <mergeCell ref="O173:BC177"/>
    <mergeCell ref="O179:BC183"/>
    <mergeCell ref="H245:BC245"/>
    <mergeCell ref="H247:AQ247"/>
    <mergeCell ref="AS247:BA247"/>
    <mergeCell ref="H249:AQ249"/>
    <mergeCell ref="AS249:BA249"/>
    <mergeCell ref="H251:AQ251"/>
    <mergeCell ref="AS251:BA251"/>
    <mergeCell ref="H253:BA254"/>
    <mergeCell ref="H256:AQ256"/>
    <mergeCell ref="H258:AQ258"/>
    <mergeCell ref="AS256:BA256"/>
    <mergeCell ref="AS258:BA258"/>
    <mergeCell ref="AN98:AV98"/>
    <mergeCell ref="I2:AX2"/>
    <mergeCell ref="AV9:BD9"/>
    <mergeCell ref="AF11:BD11"/>
    <mergeCell ref="O11:Q11"/>
    <mergeCell ref="D14:BC14"/>
    <mergeCell ref="H16:BC16"/>
    <mergeCell ref="H25:BC25"/>
    <mergeCell ref="H27:BC27"/>
    <mergeCell ref="H17:BC17"/>
    <mergeCell ref="H19:BC19"/>
    <mergeCell ref="H20:BC20"/>
    <mergeCell ref="H22:BC22"/>
    <mergeCell ref="I4:AX5"/>
    <mergeCell ref="AV7:BD7"/>
    <mergeCell ref="H23:BC23"/>
    <mergeCell ref="H104:M104"/>
    <mergeCell ref="H106:M106"/>
    <mergeCell ref="H163:BC163"/>
    <mergeCell ref="H165:M165"/>
    <mergeCell ref="O165:BC165"/>
    <mergeCell ref="H117:M117"/>
    <mergeCell ref="O115:BC115"/>
    <mergeCell ref="O117:BC121"/>
    <mergeCell ref="H113:BC113"/>
    <mergeCell ref="H129:M129"/>
    <mergeCell ref="O129:BC133"/>
    <mergeCell ref="H115:M115"/>
    <mergeCell ref="H118:M121"/>
    <mergeCell ref="H124:M127"/>
    <mergeCell ref="H130:M133"/>
    <mergeCell ref="H135:M135"/>
    <mergeCell ref="O135:BC139"/>
    <mergeCell ref="H136:M139"/>
    <mergeCell ref="H141:M141"/>
    <mergeCell ref="O141:BC145"/>
    <mergeCell ref="H142:M145"/>
    <mergeCell ref="H111:BC111"/>
    <mergeCell ref="O104:AL104"/>
    <mergeCell ref="H110:BC110"/>
    <mergeCell ref="H80:BC87"/>
    <mergeCell ref="H89:BC89"/>
    <mergeCell ref="H90:BC90"/>
    <mergeCell ref="D161:BC161"/>
    <mergeCell ref="O100:AL100"/>
    <mergeCell ref="AN100:AV100"/>
    <mergeCell ref="O102:AL102"/>
    <mergeCell ref="AN102:AV102"/>
    <mergeCell ref="O96:AL96"/>
    <mergeCell ref="AN108:AV108"/>
    <mergeCell ref="AN96:AV96"/>
    <mergeCell ref="H94:M94"/>
    <mergeCell ref="O94:AL94"/>
    <mergeCell ref="AN94:AV94"/>
    <mergeCell ref="H92:BC92"/>
    <mergeCell ref="H96:M96"/>
    <mergeCell ref="H98:M98"/>
    <mergeCell ref="H100:M100"/>
    <mergeCell ref="H102:M102"/>
    <mergeCell ref="AN104:AV104"/>
    <mergeCell ref="O106:AL106"/>
    <mergeCell ref="AN106:AV106"/>
    <mergeCell ref="H108:AL108"/>
    <mergeCell ref="O98:AL98"/>
    <mergeCell ref="H29:BC29"/>
    <mergeCell ref="H31:BC31"/>
    <mergeCell ref="H33:BC33"/>
    <mergeCell ref="H35:BC35"/>
    <mergeCell ref="D54:BC54"/>
    <mergeCell ref="AO72:BC72"/>
    <mergeCell ref="H39:BC39"/>
    <mergeCell ref="H41:BC41"/>
    <mergeCell ref="H43:BC52"/>
    <mergeCell ref="H37:BC37"/>
    <mergeCell ref="H56:BC56"/>
    <mergeCell ref="H57:BC57"/>
    <mergeCell ref="H59:BC59"/>
    <mergeCell ref="H60:BC67"/>
    <mergeCell ref="H363:AR363"/>
    <mergeCell ref="H416:BC416"/>
    <mergeCell ref="H442:M442"/>
    <mergeCell ref="H418:BC419"/>
    <mergeCell ref="H431:M431"/>
    <mergeCell ref="AP573:BD573"/>
    <mergeCell ref="D567:U567"/>
    <mergeCell ref="C570:U570"/>
    <mergeCell ref="AL567:BC567"/>
    <mergeCell ref="AL570:BD570"/>
    <mergeCell ref="AG570:AI570"/>
    <mergeCell ref="H444:M444"/>
    <mergeCell ref="O444:AL444"/>
    <mergeCell ref="AN444:AV444"/>
    <mergeCell ref="H446:M446"/>
    <mergeCell ref="O446:AL446"/>
    <mergeCell ref="AN446:AV446"/>
    <mergeCell ref="H448:AL448"/>
    <mergeCell ref="AN448:AV448"/>
    <mergeCell ref="O542:BC546"/>
    <mergeCell ref="H468:AM468"/>
    <mergeCell ref="AO468:AW468"/>
    <mergeCell ref="H470:AM470"/>
    <mergeCell ref="AO470:AW470"/>
    <mergeCell ref="H291:BC291"/>
    <mergeCell ref="H293:AQ293"/>
    <mergeCell ref="AS293:BA293"/>
    <mergeCell ref="H212:BA212"/>
    <mergeCell ref="H214:BA215"/>
    <mergeCell ref="H231:AQ231"/>
    <mergeCell ref="AS231:BA231"/>
    <mergeCell ref="H196:BC196"/>
    <mergeCell ref="H198:AQ198"/>
    <mergeCell ref="AS198:BA198"/>
    <mergeCell ref="H200:AQ200"/>
    <mergeCell ref="AS200:BA200"/>
    <mergeCell ref="H202:AQ202"/>
    <mergeCell ref="AS202:BA202"/>
    <mergeCell ref="H204:AQ204"/>
    <mergeCell ref="AS204:BA204"/>
    <mergeCell ref="H206:AQ206"/>
    <mergeCell ref="AS206:BA206"/>
    <mergeCell ref="H274:BC274"/>
    <mergeCell ref="H275:BC277"/>
    <mergeCell ref="H279:BC279"/>
    <mergeCell ref="H280:BC282"/>
    <mergeCell ref="AS242:BA242"/>
    <mergeCell ref="AO223:BC223"/>
    <mergeCell ref="AO150:BC150"/>
    <mergeCell ref="H155:M155"/>
    <mergeCell ref="O155:BC159"/>
    <mergeCell ref="H156:M159"/>
    <mergeCell ref="AS299:BA299"/>
    <mergeCell ref="H307:BA309"/>
    <mergeCell ref="H311:BA313"/>
    <mergeCell ref="O185:BC189"/>
    <mergeCell ref="H185:M186"/>
    <mergeCell ref="H167:M167"/>
    <mergeCell ref="H173:M173"/>
    <mergeCell ref="H179:M179"/>
    <mergeCell ref="H191:M192"/>
    <mergeCell ref="O191:BC192"/>
    <mergeCell ref="H194:BC194"/>
    <mergeCell ref="H208:BC208"/>
    <mergeCell ref="H210:BC210"/>
    <mergeCell ref="H233:AQ233"/>
    <mergeCell ref="AS233:BA233"/>
    <mergeCell ref="H236:AQ236"/>
    <mergeCell ref="AS236:BA236"/>
    <mergeCell ref="H239:AQ239"/>
    <mergeCell ref="AS239:BA239"/>
    <mergeCell ref="H242:AQ242"/>
    <mergeCell ref="BJ391:BS391"/>
    <mergeCell ref="H399:BC399"/>
    <mergeCell ref="H401:AM401"/>
    <mergeCell ref="H403:AM403"/>
    <mergeCell ref="H405:AM405"/>
    <mergeCell ref="AO401:AW401"/>
    <mergeCell ref="AO403:AW403"/>
    <mergeCell ref="AO405:AW405"/>
    <mergeCell ref="H393:BC394"/>
    <mergeCell ref="BH394:BN394"/>
    <mergeCell ref="D397:BC397"/>
    <mergeCell ref="H229:BC229"/>
    <mergeCell ref="H529:BC529"/>
    <mergeCell ref="H234:BA234"/>
    <mergeCell ref="H237:BA237"/>
    <mergeCell ref="H240:BA240"/>
    <mergeCell ref="H243:BA243"/>
    <mergeCell ref="H270:BC270"/>
    <mergeCell ref="H272:BC272"/>
    <mergeCell ref="H410:AM410"/>
    <mergeCell ref="AO410:AW410"/>
    <mergeCell ref="H412:AM412"/>
    <mergeCell ref="AO412:AW412"/>
    <mergeCell ref="H407:BA408"/>
    <mergeCell ref="H391:AL391"/>
    <mergeCell ref="AN391:AV391"/>
    <mergeCell ref="H385:M385"/>
    <mergeCell ref="O385:AL385"/>
    <mergeCell ref="AN385:AV385"/>
    <mergeCell ref="H387:M387"/>
    <mergeCell ref="H315:BA317"/>
    <mergeCell ref="H365:AR365"/>
    <mergeCell ref="H367:AR367"/>
    <mergeCell ref="J369:AR369"/>
    <mergeCell ref="H527:BC527"/>
    <mergeCell ref="H435:M435"/>
    <mergeCell ref="H472:AM472"/>
    <mergeCell ref="AO472:AW472"/>
    <mergeCell ref="H474:BA475"/>
    <mergeCell ref="H477:AM477"/>
    <mergeCell ref="D463:BC463"/>
    <mergeCell ref="H379:M379"/>
    <mergeCell ref="O379:AL379"/>
    <mergeCell ref="AN379:AV379"/>
    <mergeCell ref="H381:M381"/>
    <mergeCell ref="O381:AL381"/>
    <mergeCell ref="AN381:AV381"/>
    <mergeCell ref="H383:M383"/>
    <mergeCell ref="O383:AL383"/>
    <mergeCell ref="AN383:AV383"/>
    <mergeCell ref="H466:BC466"/>
    <mergeCell ref="H452:M452"/>
    <mergeCell ref="O452:AL452"/>
    <mergeCell ref="AN452:AV452"/>
    <mergeCell ref="H454:M454"/>
    <mergeCell ref="O454:AL454"/>
    <mergeCell ref="AN454:AV454"/>
    <mergeCell ref="H458:M458"/>
    <mergeCell ref="O458:AL458"/>
    <mergeCell ref="AT363:BB363"/>
    <mergeCell ref="H344:BC344"/>
    <mergeCell ref="H357:BC357"/>
    <mergeCell ref="H358:BC358"/>
    <mergeCell ref="H337:M341"/>
    <mergeCell ref="O337:BC341"/>
    <mergeCell ref="AO424:BC424"/>
    <mergeCell ref="AP499:BD499"/>
    <mergeCell ref="H389:M389"/>
    <mergeCell ref="O389:AL389"/>
    <mergeCell ref="AN389:AV389"/>
    <mergeCell ref="O435:AL435"/>
    <mergeCell ref="AN435:AV435"/>
    <mergeCell ref="H437:AL437"/>
    <mergeCell ref="AN437:AV437"/>
    <mergeCell ref="H439:BC440"/>
    <mergeCell ref="H414:BC414"/>
    <mergeCell ref="O431:AL431"/>
    <mergeCell ref="AN431:AV431"/>
    <mergeCell ref="H433:M433"/>
    <mergeCell ref="O433:AL433"/>
    <mergeCell ref="AN433:AV433"/>
    <mergeCell ref="O442:AL442"/>
    <mergeCell ref="AN442:AV442"/>
    <mergeCell ref="H217:BA218"/>
    <mergeCell ref="H267:BA269"/>
    <mergeCell ref="H450:BC451"/>
    <mergeCell ref="H263:AQ263"/>
    <mergeCell ref="AS263:BA263"/>
    <mergeCell ref="H265:AQ265"/>
    <mergeCell ref="AS265:BA265"/>
    <mergeCell ref="H260:BA261"/>
    <mergeCell ref="AO285:BC285"/>
    <mergeCell ref="H301:AQ301"/>
    <mergeCell ref="I303:AR303"/>
    <mergeCell ref="H295:AQ295"/>
    <mergeCell ref="AS295:BA295"/>
    <mergeCell ref="H297:AQ297"/>
    <mergeCell ref="AS297:BA297"/>
    <mergeCell ref="H299:AQ299"/>
    <mergeCell ref="I305:AR305"/>
    <mergeCell ref="AS301:BA301"/>
    <mergeCell ref="AS303:BA303"/>
    <mergeCell ref="AS305:BA305"/>
    <mergeCell ref="H319:BA321"/>
    <mergeCell ref="H323:BA325"/>
    <mergeCell ref="H374:BC374"/>
    <mergeCell ref="H375:BC375"/>
    <mergeCell ref="E557:AI557"/>
    <mergeCell ref="AK557:BC557"/>
    <mergeCell ref="E559:AI559"/>
    <mergeCell ref="AK559:BC559"/>
    <mergeCell ref="E561:AI561"/>
    <mergeCell ref="AK561:BC561"/>
    <mergeCell ref="H327:BA329"/>
    <mergeCell ref="AO350:BC350"/>
    <mergeCell ref="O387:AL387"/>
    <mergeCell ref="AN387:AV387"/>
    <mergeCell ref="H377:BC377"/>
    <mergeCell ref="AT371:BB371"/>
    <mergeCell ref="H345:BC346"/>
    <mergeCell ref="J371:AR371"/>
    <mergeCell ref="H376:N376"/>
    <mergeCell ref="O376:BC376"/>
    <mergeCell ref="AT369:BB369"/>
    <mergeCell ref="AT365:BB365"/>
    <mergeCell ref="AT367:BB367"/>
    <mergeCell ref="D332:BC332"/>
    <mergeCell ref="H334:BC334"/>
    <mergeCell ref="H335:M335"/>
    <mergeCell ref="O335:BC335"/>
    <mergeCell ref="H361:BC361"/>
  </mergeCells>
  <conditionalFormatting sqref="AV7:BD7">
    <cfRule type="containsBlanks" dxfId="139" priority="548">
      <formula>LEN(TRIM(AV7))=0</formula>
    </cfRule>
  </conditionalFormatting>
  <conditionalFormatting sqref="I4:AX5">
    <cfRule type="containsBlanks" dxfId="138" priority="547">
      <formula>LEN(TRIM(I4))=0</formula>
    </cfRule>
  </conditionalFormatting>
  <conditionalFormatting sqref="AV9:BD9">
    <cfRule type="containsBlanks" dxfId="137" priority="546">
      <formula>LEN(TRIM(AV9))=0</formula>
    </cfRule>
  </conditionalFormatting>
  <conditionalFormatting sqref="AF11:BD11">
    <cfRule type="containsBlanks" dxfId="136" priority="544">
      <formula>LEN(TRIM(AF11))=0</formula>
    </cfRule>
  </conditionalFormatting>
  <conditionalFormatting sqref="AL570:BD570">
    <cfRule type="containsBlanks" dxfId="135" priority="412">
      <formula>LEN(TRIM(AL570))=0</formula>
    </cfRule>
  </conditionalFormatting>
  <conditionalFormatting sqref="C570:U570">
    <cfRule type="containsBlanks" dxfId="134" priority="413">
      <formula>LEN(TRIM(C570))=0</formula>
    </cfRule>
  </conditionalFormatting>
  <conditionalFormatting sqref="H17:BC17 H365 H367 J369 O337:O339 H244 AS244:BA244 H252 AS252:BA252 H262 AS262:BA262 O376:BC376">
    <cfRule type="notContainsBlanks" dxfId="133" priority="193">
      <formula>LEN(TRIM(H17))&gt;0</formula>
    </cfRule>
  </conditionalFormatting>
  <conditionalFormatting sqref="H20:BC20">
    <cfRule type="notContainsBlanks" dxfId="132" priority="192">
      <formula>LEN(TRIM(H20))&gt;0</formula>
    </cfRule>
  </conditionalFormatting>
  <conditionalFormatting sqref="H39:BC39">
    <cfRule type="notContainsBlanks" dxfId="131" priority="191">
      <formula>LEN(TRIM(H39))&gt;0</formula>
    </cfRule>
  </conditionalFormatting>
  <conditionalFormatting sqref="H43:BC52">
    <cfRule type="notContainsBlanks" dxfId="130" priority="190">
      <formula>LEN(TRIM(H43))&gt;0</formula>
    </cfRule>
  </conditionalFormatting>
  <conditionalFormatting sqref="H27:BC27">
    <cfRule type="notContainsBlanks" dxfId="129" priority="189">
      <formula>LEN(TRIM(H27))&gt;0</formula>
    </cfRule>
  </conditionalFormatting>
  <conditionalFormatting sqref="H31:BC31 H35:BC35">
    <cfRule type="notContainsBlanks" dxfId="128" priority="188">
      <formula>LEN(TRIM(H31))&gt;0</formula>
    </cfRule>
  </conditionalFormatting>
  <conditionalFormatting sqref="H23:BC23">
    <cfRule type="notContainsBlanks" dxfId="127" priority="185">
      <formula>LEN(TRIM(H23))&gt;0</formula>
    </cfRule>
  </conditionalFormatting>
  <conditionalFormatting sqref="H57:BC57 H372:H373">
    <cfRule type="notContainsBlanks" dxfId="126" priority="180">
      <formula>LEN(TRIM(H57))&gt;0</formula>
    </cfRule>
    <cfRule type="notContainsBlanks" dxfId="125" priority="184">
      <formula>LEN(TRIM(H57))&gt;0</formula>
    </cfRule>
  </conditionalFormatting>
  <conditionalFormatting sqref="H60">
    <cfRule type="notContainsBlanks" dxfId="124" priority="183">
      <formula>LEN(TRIM(H60))&gt;0</formula>
    </cfRule>
  </conditionalFormatting>
  <conditionalFormatting sqref="H80">
    <cfRule type="notContainsBlanks" dxfId="123" priority="176">
      <formula>LEN(TRIM(H80))&gt;0</formula>
    </cfRule>
  </conditionalFormatting>
  <conditionalFormatting sqref="O96:AL96 O98:AL98 O100:AL100 O102:AL102 AN106:AV106 AN104:AV104 AN102:AV102 AN100:AV100 AN98:AV98 AN96:AV96">
    <cfRule type="notContainsBlanks" dxfId="122" priority="173">
      <formula>LEN(TRIM(O96))&gt;0</formula>
    </cfRule>
  </conditionalFormatting>
  <conditionalFormatting sqref="H90:BC90">
    <cfRule type="notContainsBlanks" dxfId="121" priority="174">
      <formula>LEN(TRIM(H90))&gt;0</formula>
    </cfRule>
    <cfRule type="notContainsBlanks" dxfId="120" priority="175">
      <formula>LEN(TRIM(H90))&gt;0</formula>
    </cfRule>
  </conditionalFormatting>
  <conditionalFormatting sqref="AN108:AV108">
    <cfRule type="notContainsBlanks" dxfId="119" priority="172">
      <formula>LEN(TRIM(AN108))&gt;0</formula>
    </cfRule>
  </conditionalFormatting>
  <conditionalFormatting sqref="O129">
    <cfRule type="notContainsBlanks" dxfId="118" priority="168">
      <formula>LEN(TRIM(O129))&gt;0</formula>
    </cfRule>
  </conditionalFormatting>
  <conditionalFormatting sqref="O117">
    <cfRule type="notContainsBlanks" dxfId="117" priority="170">
      <formula>LEN(TRIM(O117))&gt;0</formula>
    </cfRule>
  </conditionalFormatting>
  <conditionalFormatting sqref="O123">
    <cfRule type="notContainsBlanks" dxfId="116" priority="169">
      <formula>LEN(TRIM(O123))&gt;0</formula>
    </cfRule>
  </conditionalFormatting>
  <conditionalFormatting sqref="O179">
    <cfRule type="notContainsBlanks" dxfId="115" priority="165">
      <formula>LEN(TRIM(O179))&gt;0</formula>
    </cfRule>
  </conditionalFormatting>
  <conditionalFormatting sqref="O167">
    <cfRule type="notContainsBlanks" dxfId="114" priority="167">
      <formula>LEN(TRIM(O167))&gt;0</formula>
    </cfRule>
  </conditionalFormatting>
  <conditionalFormatting sqref="O173">
    <cfRule type="notContainsBlanks" dxfId="113" priority="166">
      <formula>LEN(TRIM(O173))&gt;0</formula>
    </cfRule>
  </conditionalFormatting>
  <conditionalFormatting sqref="O185">
    <cfRule type="notContainsBlanks" dxfId="112" priority="164">
      <formula>LEN(TRIM(O185))&gt;0</formula>
    </cfRule>
  </conditionalFormatting>
  <conditionalFormatting sqref="O191:BC192">
    <cfRule type="notContainsBlanks" dxfId="111" priority="163">
      <formula>LEN(TRIM(O191))&gt;0</formula>
    </cfRule>
  </conditionalFormatting>
  <conditionalFormatting sqref="H275:H276">
    <cfRule type="notContainsBlanks" dxfId="110" priority="128">
      <formula>LEN(TRIM(H275))&gt;0</formula>
    </cfRule>
  </conditionalFormatting>
  <conditionalFormatting sqref="H280:H281">
    <cfRule type="notContainsBlanks" dxfId="109" priority="127">
      <formula>LEN(TRIM(H280))&gt;0</formula>
    </cfRule>
  </conditionalFormatting>
  <conditionalFormatting sqref="H297">
    <cfRule type="notContainsBlanks" dxfId="108" priority="125">
      <formula>LEN(TRIM(H297))&gt;0</formula>
    </cfRule>
  </conditionalFormatting>
  <conditionalFormatting sqref="H295 AS297:BA297 AS295:BA295 AS299:BA299">
    <cfRule type="notContainsBlanks" dxfId="107" priority="126">
      <formula>LEN(TRIM(H295))&gt;0</formula>
    </cfRule>
  </conditionalFormatting>
  <conditionalFormatting sqref="H299">
    <cfRule type="notContainsBlanks" dxfId="106" priority="124">
      <formula>LEN(TRIM(H299))&gt;0</formula>
    </cfRule>
  </conditionalFormatting>
  <conditionalFormatting sqref="O535">
    <cfRule type="notContainsBlanks" dxfId="105" priority="121">
      <formula>LEN(TRIM(O535))&gt;0</formula>
    </cfRule>
  </conditionalFormatting>
  <conditionalFormatting sqref="O542">
    <cfRule type="notContainsBlanks" dxfId="104" priority="120">
      <formula>LEN(TRIM(O542))&gt;0</formula>
    </cfRule>
  </conditionalFormatting>
  <conditionalFormatting sqref="O548">
    <cfRule type="notContainsBlanks" dxfId="103" priority="119">
      <formula>LEN(TRIM(O548))&gt;0</formula>
    </cfRule>
  </conditionalFormatting>
  <conditionalFormatting sqref="H345">
    <cfRule type="notContainsBlanks" dxfId="102" priority="117">
      <formula>LEN(TRIM(H345))&gt;0</formula>
    </cfRule>
    <cfRule type="notContainsBlanks" dxfId="101" priority="118">
      <formula>LEN(TRIM(H345))&gt;0</formula>
    </cfRule>
  </conditionalFormatting>
  <conditionalFormatting sqref="H358">
    <cfRule type="notContainsBlanks" dxfId="100" priority="115">
      <formula>LEN(TRIM(H358))&gt;0</formula>
    </cfRule>
    <cfRule type="notContainsBlanks" dxfId="99" priority="116">
      <formula>LEN(TRIM(H358))&gt;0</formula>
    </cfRule>
  </conditionalFormatting>
  <conditionalFormatting sqref="H362">
    <cfRule type="notContainsBlanks" dxfId="98" priority="113">
      <formula>LEN(TRIM(H362))&gt;0</formula>
    </cfRule>
    <cfRule type="notContainsBlanks" dxfId="97" priority="114">
      <formula>LEN(TRIM(H362))&gt;0</formula>
    </cfRule>
  </conditionalFormatting>
  <conditionalFormatting sqref="AT371:BB371 AT369:BB369 AT367:BB367 AT365:BB365">
    <cfRule type="notContainsBlanks" dxfId="96" priority="112">
      <formula>LEN(TRIM(AT365))&gt;0</formula>
    </cfRule>
  </conditionalFormatting>
  <conditionalFormatting sqref="H375">
    <cfRule type="notContainsBlanks" dxfId="95" priority="109">
      <formula>LEN(TRIM(H375))&gt;0</formula>
    </cfRule>
    <cfRule type="notContainsBlanks" dxfId="94" priority="110">
      <formula>LEN(TRIM(H375))&gt;0</formula>
    </cfRule>
  </conditionalFormatting>
  <conditionalFormatting sqref="H378:BC378">
    <cfRule type="notContainsBlanks" dxfId="93" priority="106">
      <formula>LEN(TRIM(H378))&gt;0</formula>
    </cfRule>
  </conditionalFormatting>
  <conditionalFormatting sqref="O381:AL381 O383:AL383 AN383:AV383 AN381:AV381">
    <cfRule type="notContainsBlanks" dxfId="92" priority="105">
      <formula>LEN(TRIM(O381))&gt;0</formula>
    </cfRule>
  </conditionalFormatting>
  <conditionalFormatting sqref="O385:AL385 O387:AL387 AN387:AV387 AN385:AV385">
    <cfRule type="notContainsBlanks" dxfId="91" priority="104">
      <formula>LEN(TRIM(O385))&gt;0</formula>
    </cfRule>
  </conditionalFormatting>
  <conditionalFormatting sqref="AN391:AV391">
    <cfRule type="notContainsBlanks" dxfId="90" priority="103">
      <formula>LEN(TRIM(AN391))&gt;0</formula>
    </cfRule>
  </conditionalFormatting>
  <conditionalFormatting sqref="H403">
    <cfRule type="notContainsBlanks" dxfId="89" priority="102">
      <formula>LEN(TRIM(H403))&gt;0</formula>
    </cfRule>
  </conditionalFormatting>
  <conditionalFormatting sqref="H405">
    <cfRule type="notContainsBlanks" dxfId="88" priority="101">
      <formula>LEN(TRIM(H405))&gt;0</formula>
    </cfRule>
  </conditionalFormatting>
  <conditionalFormatting sqref="AO403:AW403">
    <cfRule type="notContainsBlanks" dxfId="87" priority="100">
      <formula>LEN(TRIM(AO403))&gt;0</formula>
    </cfRule>
  </conditionalFormatting>
  <conditionalFormatting sqref="AO405:AW405">
    <cfRule type="notContainsBlanks" dxfId="86" priority="99">
      <formula>LEN(TRIM(AO405))&gt;0</formula>
    </cfRule>
  </conditionalFormatting>
  <conditionalFormatting sqref="H410">
    <cfRule type="notContainsBlanks" dxfId="85" priority="98">
      <formula>LEN(TRIM(H410))&gt;0</formula>
    </cfRule>
  </conditionalFormatting>
  <conditionalFormatting sqref="H412">
    <cfRule type="notContainsBlanks" dxfId="84" priority="97">
      <formula>LEN(TRIM(H412))&gt;0</formula>
    </cfRule>
  </conditionalFormatting>
  <conditionalFormatting sqref="AO410:AW410">
    <cfRule type="notContainsBlanks" dxfId="83" priority="96">
      <formula>LEN(TRIM(AO410))&gt;0</formula>
    </cfRule>
  </conditionalFormatting>
  <conditionalFormatting sqref="AO412:AW412">
    <cfRule type="notContainsBlanks" dxfId="82" priority="95">
      <formula>LEN(TRIM(AO412))&gt;0</formula>
    </cfRule>
  </conditionalFormatting>
  <conditionalFormatting sqref="O433:AL433 O435:AL435 AN435:AV435 AN433:AV433">
    <cfRule type="notContainsBlanks" dxfId="81" priority="94">
      <formula>LEN(TRIM(O433))&gt;0</formula>
    </cfRule>
  </conditionalFormatting>
  <conditionalFormatting sqref="AN437:AV437">
    <cfRule type="notContainsBlanks" dxfId="80" priority="93">
      <formula>LEN(TRIM(AN437))&gt;0</formula>
    </cfRule>
  </conditionalFormatting>
  <conditionalFormatting sqref="O444:AL444 O446:AL446 AN446:AV446 AN444:AV444">
    <cfRule type="notContainsBlanks" dxfId="79" priority="92">
      <formula>LEN(TRIM(O444))&gt;0</formula>
    </cfRule>
  </conditionalFormatting>
  <conditionalFormatting sqref="AN448:AV448">
    <cfRule type="notContainsBlanks" dxfId="78" priority="91">
      <formula>LEN(TRIM(AN448))&gt;0</formula>
    </cfRule>
  </conditionalFormatting>
  <conditionalFormatting sqref="O454:AL454 O458:AL458 AN458:AV458 AN454:AV454">
    <cfRule type="notContainsBlanks" dxfId="77" priority="90">
      <formula>LEN(TRIM(O454))&gt;0</formula>
    </cfRule>
  </conditionalFormatting>
  <conditionalFormatting sqref="AN460:AV460">
    <cfRule type="notContainsBlanks" dxfId="76" priority="89">
      <formula>LEN(TRIM(AN460))&gt;0</formula>
    </cfRule>
  </conditionalFormatting>
  <conditionalFormatting sqref="O456:AL456 AN456:AV456">
    <cfRule type="notContainsBlanks" dxfId="75" priority="88">
      <formula>LEN(TRIM(O456))&gt;0</formula>
    </cfRule>
  </conditionalFormatting>
  <conditionalFormatting sqref="O521:AL521 AN521:AV521">
    <cfRule type="notContainsBlanks" dxfId="74" priority="73">
      <formula>LEN(TRIM(O521))&gt;0</formula>
    </cfRule>
  </conditionalFormatting>
  <conditionalFormatting sqref="H470">
    <cfRule type="notContainsBlanks" dxfId="73" priority="87">
      <formula>LEN(TRIM(H470))&gt;0</formula>
    </cfRule>
  </conditionalFormatting>
  <conditionalFormatting sqref="H472">
    <cfRule type="notContainsBlanks" dxfId="72" priority="86">
      <formula>LEN(TRIM(H472))&gt;0</formula>
    </cfRule>
  </conditionalFormatting>
  <conditionalFormatting sqref="AO470:AW470">
    <cfRule type="notContainsBlanks" dxfId="71" priority="85">
      <formula>LEN(TRIM(AO470))&gt;0</formula>
    </cfRule>
  </conditionalFormatting>
  <conditionalFormatting sqref="AO472:AW472">
    <cfRule type="notContainsBlanks" dxfId="70" priority="84">
      <formula>LEN(TRIM(AO472))&gt;0</formula>
    </cfRule>
  </conditionalFormatting>
  <conditionalFormatting sqref="H477">
    <cfRule type="notContainsBlanks" dxfId="69" priority="83">
      <formula>LEN(TRIM(H477))&gt;0</formula>
    </cfRule>
  </conditionalFormatting>
  <conditionalFormatting sqref="H479">
    <cfRule type="notContainsBlanks" dxfId="68" priority="82">
      <formula>LEN(TRIM(H479))&gt;0</formula>
    </cfRule>
  </conditionalFormatting>
  <conditionalFormatting sqref="AO477:AW477">
    <cfRule type="notContainsBlanks" dxfId="67" priority="81">
      <formula>LEN(TRIM(AO477))&gt;0</formula>
    </cfRule>
  </conditionalFormatting>
  <conditionalFormatting sqref="AO479:AW479">
    <cfRule type="notContainsBlanks" dxfId="66" priority="80">
      <formula>LEN(TRIM(AO479))&gt;0</formula>
    </cfRule>
  </conditionalFormatting>
  <conditionalFormatting sqref="O488:AL488 O490:AL490 AN490:AV490 AN488:AV488">
    <cfRule type="notContainsBlanks" dxfId="65" priority="79">
      <formula>LEN(TRIM(O488))&gt;0</formula>
    </cfRule>
  </conditionalFormatting>
  <conditionalFormatting sqref="AN492:AV492">
    <cfRule type="notContainsBlanks" dxfId="64" priority="78">
      <formula>LEN(TRIM(AN492))&gt;0</formula>
    </cfRule>
  </conditionalFormatting>
  <conditionalFormatting sqref="O508:AL508 O510:AL510 AN510:AV510 AN508:AV508">
    <cfRule type="notContainsBlanks" dxfId="63" priority="77">
      <formula>LEN(TRIM(O508))&gt;0</formula>
    </cfRule>
  </conditionalFormatting>
  <conditionalFormatting sqref="AN512:AV512">
    <cfRule type="notContainsBlanks" dxfId="62" priority="76">
      <formula>LEN(TRIM(AN512))&gt;0</formula>
    </cfRule>
  </conditionalFormatting>
  <conditionalFormatting sqref="O519:AL519 O523:AL523 AN523:AV523 AN519:AV519">
    <cfRule type="notContainsBlanks" dxfId="61" priority="75">
      <formula>LEN(TRIM(O519))&gt;0</formula>
    </cfRule>
  </conditionalFormatting>
  <conditionalFormatting sqref="AN525:AV526">
    <cfRule type="notContainsBlanks" dxfId="60" priority="74">
      <formula>LEN(TRIM(AN525))&gt;0</formula>
    </cfRule>
  </conditionalFormatting>
  <conditionalFormatting sqref="O104:AL104">
    <cfRule type="notContainsBlanks" dxfId="59" priority="66">
      <formula>LEN(TRIM(O104))&gt;0</formula>
    </cfRule>
  </conditionalFormatting>
  <conditionalFormatting sqref="O106:AL106">
    <cfRule type="notContainsBlanks" dxfId="58" priority="65">
      <formula>LEN(TRIM(O106))&gt;0</formula>
    </cfRule>
  </conditionalFormatting>
  <conditionalFormatting sqref="O135">
    <cfRule type="notContainsBlanks" dxfId="57" priority="64">
      <formula>LEN(TRIM(O135))&gt;0</formula>
    </cfRule>
  </conditionalFormatting>
  <conditionalFormatting sqref="O141">
    <cfRule type="notContainsBlanks" dxfId="56" priority="63">
      <formula>LEN(TRIM(O141))&gt;0</formula>
    </cfRule>
  </conditionalFormatting>
  <conditionalFormatting sqref="O155">
    <cfRule type="notContainsBlanks" dxfId="55" priority="62">
      <formula>LEN(TRIM(O155))&gt;0</formula>
    </cfRule>
  </conditionalFormatting>
  <conditionalFormatting sqref="H206:H207">
    <cfRule type="notContainsBlanks" dxfId="54" priority="54">
      <formula>LEN(TRIM(H206))&gt;0</formula>
    </cfRule>
  </conditionalFormatting>
  <conditionalFormatting sqref="H200 AS200:BA200">
    <cfRule type="notContainsBlanks" dxfId="53" priority="60">
      <formula>LEN(TRIM(H200))&gt;0</formula>
    </cfRule>
  </conditionalFormatting>
  <conditionalFormatting sqref="AS202:BA202">
    <cfRule type="notContainsBlanks" dxfId="52" priority="59">
      <formula>LEN(TRIM(AS202))&gt;0</formula>
    </cfRule>
  </conditionalFormatting>
  <conditionalFormatting sqref="H202">
    <cfRule type="notContainsBlanks" dxfId="51" priority="58">
      <formula>LEN(TRIM(H202))&gt;0</formula>
    </cfRule>
  </conditionalFormatting>
  <conditionalFormatting sqref="AS204:BA204">
    <cfRule type="notContainsBlanks" dxfId="50" priority="57">
      <formula>LEN(TRIM(AS204))&gt;0</formula>
    </cfRule>
  </conditionalFormatting>
  <conditionalFormatting sqref="H204">
    <cfRule type="notContainsBlanks" dxfId="49" priority="56">
      <formula>LEN(TRIM(H204))&gt;0</formula>
    </cfRule>
  </conditionalFormatting>
  <conditionalFormatting sqref="AS206:BA207">
    <cfRule type="notContainsBlanks" dxfId="48" priority="55">
      <formula>LEN(TRIM(AS206))&gt;0</formula>
    </cfRule>
  </conditionalFormatting>
  <conditionalFormatting sqref="H210:BC210">
    <cfRule type="notContainsBlanks" dxfId="47" priority="53">
      <formula>LEN(TRIM(H210))&gt;0</formula>
    </cfRule>
  </conditionalFormatting>
  <conditionalFormatting sqref="H212">
    <cfRule type="notContainsBlanks" dxfId="46" priority="52">
      <formula>LEN(TRIM(H212))&gt;0</formula>
    </cfRule>
  </conditionalFormatting>
  <conditionalFormatting sqref="H214">
    <cfRule type="notContainsBlanks" dxfId="45" priority="51">
      <formula>LEN(TRIM(H214))&gt;0</formula>
    </cfRule>
  </conditionalFormatting>
  <conditionalFormatting sqref="H217">
    <cfRule type="notContainsBlanks" dxfId="44" priority="50">
      <formula>LEN(TRIM(H217))&gt;0</formula>
    </cfRule>
  </conditionalFormatting>
  <conditionalFormatting sqref="H233 AS233:BA233">
    <cfRule type="notContainsBlanks" dxfId="43" priority="49">
      <formula>LEN(TRIM(H233))&gt;0</formula>
    </cfRule>
  </conditionalFormatting>
  <conditionalFormatting sqref="H236 AS236:BA236">
    <cfRule type="notContainsBlanks" dxfId="42" priority="48">
      <formula>LEN(TRIM(H236))&gt;0</formula>
    </cfRule>
  </conditionalFormatting>
  <conditionalFormatting sqref="H239 AS239:BA239">
    <cfRule type="notContainsBlanks" dxfId="41" priority="47">
      <formula>LEN(TRIM(H239))&gt;0</formula>
    </cfRule>
  </conditionalFormatting>
  <conditionalFormatting sqref="H242 AS242:BA242">
    <cfRule type="notContainsBlanks" dxfId="40" priority="46">
      <formula>LEN(TRIM(H242))&gt;0</formula>
    </cfRule>
  </conditionalFormatting>
  <conditionalFormatting sqref="AS246:BA246 H246 H248 AS248:BA248 AS250:BA250 H250 AS259:BA259 H259 H264 AS264:BA264 AS266:BA266 H266">
    <cfRule type="notContainsBlanks" dxfId="39" priority="45">
      <formula>LEN(TRIM(H246))&gt;0</formula>
    </cfRule>
  </conditionalFormatting>
  <conditionalFormatting sqref="H272:BC273">
    <cfRule type="notContainsBlanks" dxfId="38" priority="42">
      <formula>LEN(TRIM(H272))&gt;0</formula>
    </cfRule>
  </conditionalFormatting>
  <conditionalFormatting sqref="H416:BC416">
    <cfRule type="notContainsBlanks" dxfId="37" priority="40">
      <formula>LEN(TRIM(H416))&gt;0</formula>
    </cfRule>
  </conditionalFormatting>
  <conditionalFormatting sqref="H529:BC529">
    <cfRule type="notContainsBlanks" dxfId="36" priority="39">
      <formula>LEN(TRIM(H529))&gt;0</formula>
    </cfRule>
  </conditionalFormatting>
  <conditionalFormatting sqref="AN389:AV390">
    <cfRule type="notContainsBlanks" dxfId="35" priority="35">
      <formula>LEN(TRIM(AN389))&gt;0</formula>
    </cfRule>
  </conditionalFormatting>
  <conditionalFormatting sqref="AS249:BA249">
    <cfRule type="notContainsBlanks" dxfId="34" priority="21">
      <formula>LEN(TRIM(AS249))&gt;0</formula>
    </cfRule>
  </conditionalFormatting>
  <conditionalFormatting sqref="H249">
    <cfRule type="notContainsBlanks" dxfId="33" priority="20">
      <formula>LEN(TRIM(H249))&gt;0</formula>
    </cfRule>
  </conditionalFormatting>
  <conditionalFormatting sqref="AS251:BA251">
    <cfRule type="notContainsBlanks" dxfId="32" priority="19">
      <formula>LEN(TRIM(AS251))&gt;0</formula>
    </cfRule>
  </conditionalFormatting>
  <conditionalFormatting sqref="H251">
    <cfRule type="notContainsBlanks" dxfId="31" priority="18">
      <formula>LEN(TRIM(H251))&gt;0</formula>
    </cfRule>
  </conditionalFormatting>
  <conditionalFormatting sqref="H256">
    <cfRule type="notContainsBlanks" dxfId="30" priority="17">
      <formula>LEN(TRIM(H256))&gt;0</formula>
    </cfRule>
  </conditionalFormatting>
  <conditionalFormatting sqref="AS256:BA256">
    <cfRule type="notContainsBlanks" dxfId="29" priority="15">
      <formula>LEN(TRIM(AS256))&gt;0</formula>
    </cfRule>
  </conditionalFormatting>
  <conditionalFormatting sqref="AS258:BA258">
    <cfRule type="notContainsBlanks" dxfId="28" priority="14">
      <formula>LEN(TRIM(AS258))&gt;0</formula>
    </cfRule>
  </conditionalFormatting>
  <conditionalFormatting sqref="H258">
    <cfRule type="notContainsBlanks" dxfId="27" priority="13">
      <formula>LEN(TRIM(H258))&gt;0</formula>
    </cfRule>
  </conditionalFormatting>
  <conditionalFormatting sqref="AS263:BA263">
    <cfRule type="notContainsBlanks" dxfId="26" priority="12">
      <formula>LEN(TRIM(AS263))&gt;0</formula>
    </cfRule>
  </conditionalFormatting>
  <conditionalFormatting sqref="AS265:BA265">
    <cfRule type="notContainsBlanks" dxfId="25" priority="10">
      <formula>LEN(TRIM(AS265))&gt;0</formula>
    </cfRule>
  </conditionalFormatting>
  <conditionalFormatting sqref="H263">
    <cfRule type="notContainsBlanks" dxfId="24" priority="8">
      <formula>LEN(TRIM(H263))&gt;0</formula>
    </cfRule>
  </conditionalFormatting>
  <conditionalFormatting sqref="H265">
    <cfRule type="notContainsBlanks" dxfId="23" priority="7">
      <formula>LEN(TRIM(H265))&gt;0</formula>
    </cfRule>
  </conditionalFormatting>
  <conditionalFormatting sqref="H301">
    <cfRule type="notContainsBlanks" dxfId="22" priority="6">
      <formula>LEN(TRIM(H301))&gt;0</formula>
    </cfRule>
  </conditionalFormatting>
  <conditionalFormatting sqref="I303">
    <cfRule type="notContainsBlanks" dxfId="21" priority="5">
      <formula>LEN(TRIM(I303))&gt;0</formula>
    </cfRule>
  </conditionalFormatting>
  <conditionalFormatting sqref="I305">
    <cfRule type="notContainsBlanks" dxfId="20" priority="4">
      <formula>LEN(TRIM(I305))&gt;0</formula>
    </cfRule>
  </conditionalFormatting>
  <conditionalFormatting sqref="AS301:BA301">
    <cfRule type="notContainsBlanks" dxfId="19" priority="3">
      <formula>LEN(TRIM(AS301))&gt;0</formula>
    </cfRule>
  </conditionalFormatting>
  <conditionalFormatting sqref="AS303:BA303">
    <cfRule type="notContainsBlanks" dxfId="18" priority="2">
      <formula>LEN(TRIM(AS303))&gt;0</formula>
    </cfRule>
  </conditionalFormatting>
  <conditionalFormatting sqref="AS305:BA305">
    <cfRule type="notContainsBlanks" dxfId="17" priority="1">
      <formula>LEN(TRIM(AS305))&gt;0</formula>
    </cfRule>
  </conditionalFormatting>
  <dataValidations count="93">
    <dataValidation type="date" operator="greaterThan" allowBlank="1" showInputMessage="1" showErrorMessage="1" errorTitle="NEPARVILAN UNOS" error="Nije dobar format unijetog podatka. Pogledajte Upustvo" promptTitle="UPUSTVO ZA UNOS" prompt="Unesite datum izrade aplikacije u formatu 01.03.2021 ili 01-03-2021_x000a__x000a_Prvi mogući datum koji se može prihvatiti je 01.03.2021 (raniji upis datuma nije moguć)._x000a_" sqref="AV7:BD7" xr:uid="{2E7EDB03-7446-4EA6-8C48-A16267D6787E}">
      <formula1>44256</formula1>
    </dataValidation>
    <dataValidation allowBlank="1" showInputMessage="1" showErrorMessage="1" errorTitle="NEPARVILAN UNOS" error="Nije dobar format unijetog podatka. Pogledajte Upustvo" promptTitle="UPUTSTVO ZA POPUNJAVANJE" prompt="Upišite naziv Mjesne zajednice (MZ) koja učestvuje u projektu koja pripada konkretnoj Opštini koja vrši apliciranje za projekat." sqref="AF11:BD11" xr:uid="{73FB2E5F-E524-4AE8-B205-E45DB8816650}"/>
    <dataValidation allowBlank="1" showInputMessage="1" showErrorMessage="1" errorTitle="NEPRAVILAN UNOS" error="Nije dobar format unijetog podatka. Pogledajte Upustvo" promptTitle="UPUTSTVO ZA POPUNJAVANJE" prompt="Unesite ime i prezime predsjednika opštine ili mjesne zajednice" sqref="AL570:BD570" xr:uid="{BBF7752D-AA37-4D9D-901D-EF647477B92F}"/>
    <dataValidation allowBlank="1" showInputMessage="1" showErrorMessage="1" errorTitle="NEPRAVILAN UNOS" error="Nije dobar format unijetog podatka. Pogledajte Upustvo" promptTitle="UPUTSTVO ZA POPUNJAVANJE" prompt="Unesite ime i prezime osobe koja je popunjavala aplikaciju" sqref="C570:U570" xr:uid="{56416D97-CC1F-468C-8A49-3AAAA79D2CC8}"/>
    <dataValidation type="decimal" allowBlank="1" showInputMessage="1" showErrorMessage="1" errorTitle="Nepravilan unos" error="Moguće je unijeti samo podatak u eurima" promptTitle="UPUSTVO ZA POPUNJAVANJE" prompt="Unesite tačan iznos u EUR kojim aplicirate u investiciji. Iznos u EUR je bruto sa uključenim PDV-om." sqref="H90:BC90" xr:uid="{3BDE5A08-476D-49CD-849A-719097F30E46}">
      <formula1>0</formula1>
      <formula2>1000000</formula2>
    </dataValidation>
    <dataValidation type="list" allowBlank="1" showInputMessage="1" showErrorMessage="1" promptTitle="UPUSTVO ZA POPUNJAVANJE" prompt="Izaberite jedno od ponuđenih opcija iz padajućeg menija" sqref="H358:BC358" xr:uid="{BADCFAA3-A867-42C4-A7EC-2644E21DBE3A}">
      <formula1>"uglavnom mašinski,uglavnom ručno,samo ručno,mašinski manje od 10%"</formula1>
    </dataValidation>
    <dataValidation type="list" allowBlank="1" showInputMessage="1" showErrorMessage="1" sqref="H375:BC375" xr:uid="{0BF3D119-A0F7-417D-AFB4-FE90F3FCEBF4}">
      <formula1>"NE postoje,DA postoje"</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koriste isključivo od strane domaćinstva" sqref="AN381:AV381" xr:uid="{1138B36C-127D-4502-8017-9D2B70E0A477}">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prodaju na pijacama i piljarama" sqref="AN383:AV383" xr:uid="{5389160C-7C24-453B-AD5A-4E5BB5BEE5C2}">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prodaju putem otkupa od strane privatnih otkupljivača" sqref="AN385:AV385" xr:uid="{577211A0-30AE-4A10-96D4-4AF920F298EC}">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na prodaju proizvoda po modelu na kućnom pragu" sqref="AN390:AV390" xr:uid="{F520FD8D-2522-419F-962C-343AC7BE2399}">
      <formula1>AN394&lt;=1</formula1>
    </dataValidation>
    <dataValidation type="custom" allowBlank="1" showInputMessage="1" showErrorMessage="1" errorTitle="Nepravilan unos" error="Maksimalan iznos povrsine zemlje DIREKTNIH korisnika u hektarima, koji se koriste za biljnu proizvodnju i uzgoj stoke, ne moze biti veci od ukupnog broja hektara zemlje koja otpada na DIREKTNE korisnike" promptTitle="UPUSTVO ZA POPUNJAVANJE" prompt="U polju je potrebno unijeti buduću raspoloživu površinu zemlje u HA koja se koristi za biljnu proizvodnju nakon isteka perioda od 15.godina" sqref="AO477:AW477" xr:uid="{6BB1FB20-F0A0-4714-ABDF-C70FB8BD1839}">
      <formula1>(AO472)&gt;=(AO477+AO479)</formula1>
    </dataValidation>
    <dataValidation type="custom" allowBlank="1" showInputMessage="1" showErrorMessage="1" errorTitle="Nepravilan unos" error="Maksimalan iznos povrsine zemlje DIREKTNIH korisnika u hektarima, koji se koriste za biljnu proizvodnju i uzgoj stoke, ne moze biti veci od ukupnog broja hektara zemlje koja otpada na DIREKTNE korisnike" promptTitle="UPUSTVO ZA POPUNJAVANJE" prompt="U polju je potrebno unijeti buduću raspoloživu površinu zemlje u HA koja se koristi za uzgoj stoke i to ovčarstva, kozarstva i govedarstva nakon perioda od 15.godina" sqref="AO479:AW479" xr:uid="{4929D04A-C59B-4D97-B492-9C3B1E90FA09}">
      <formula1>(AO472)&gt;=(AO477+AO479)</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proizvodnju" promptTitle="UPUSTVO ZA POPUNJAVANJE" prompt="Unesite budući broj HA zemlje koja se obrađuje u cilju proizvodnje malina i bobičastog voća nakon perioda od 15.godina" sqref="AN488:AV488" xr:uid="{41D5565B-38B7-4486-BC83-D2AF692AC063}">
      <formula1>(AO477)&gt;=AN492</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proizvodnju" promptTitle="UPUSTVO ZA POPUNJAVANJE" prompt="Unesite budući broj HA zemlje koja se obrađuje u cilju proizvodnje sjemenskog krompira nakon isteka 15.godina" sqref="AN490:AV490" xr:uid="{958D201E-1F55-4990-994F-999297C783A1}">
      <formula1>(AO477)&gt;=AN492</formula1>
    </dataValidation>
    <dataValidation allowBlank="1" showInputMessage="1" showErrorMessage="1" promptTitle="UPUSTVO ZA POPUNJAVANJE" prompt="Unesite faze realizacije investicije kao npr._x000a__x000a_za izgradnju PUTA_x000a_- pripremni radovi, zemljani radovi, donji sloj, gornji sloj, bankine ...._x000a__x000a_za VODOSNADBIJEVANJE_x000a_- pripremni radovi, zemljani radovi, ugradnja, završni radovi ..." sqref="O106:AL106 O96:AL96 O98:AL98 O100:AL100 O102:AL102 O104:AL104" xr:uid="{33180589-059C-41C4-98F6-B20EE343C280}"/>
    <dataValidation allowBlank="1" showInputMessage="1" showErrorMessage="1" promptTitle="UPUTSTVO ZA POPUNJAVANJE" prompt="Unesite tačan naziv sela ili zaseoka u kojem se planira izvršiti predmetna investicija. Ukoliko ima više sela ili zaseoka koje učestvuju u investiciji potrebno je navesti sve njih." sqref="H23:BC23" xr:uid="{5DB68938-A608-4F7B-A182-84C57BEAFAF1}"/>
    <dataValidation allowBlank="1" showInputMessage="1" showErrorMessage="1" promptTitle="UPUTSTVO ZA POPUNJAVANJE" prompt="Unesite tačan naziv projekta sa kojim ste aplicilari prethodne godine." sqref="H31:BC31" xr:uid="{7C9E2535-F129-43EF-8B8B-4381082D9525}"/>
    <dataValidation type="decimal" allowBlank="1" showInputMessage="1" showErrorMessage="1" errorTitle="Nepravilan unos" error="Moguće je samo unijeti iznos u EUR" promptTitle="UPUTSTVO ZA POPUNJAVANJE" prompt="Unesite tačan iznos projektovane investicije u EUR kojim ste aplicirali prethodne ili prethodnih godina." sqref="H35:BC35" xr:uid="{71B12550-8978-4721-AC96-95640124993E}">
      <formula1>0</formula1>
      <formula2>1000000</formula2>
    </dataValidation>
    <dataValidation allowBlank="1" showInputMessage="1" showErrorMessage="1" promptTitle="UPUSTVO ZA POPUNJAVANJE" prompt="Upišite koje benefite projekat donosi konkretnom mjestu i koje nedostatke rješavamo investicijom, npr.smanjenje odliva stanovništva, rješevanjae vodosnadbijevanja, sanacija klizišta, pristup trižištu ili slično. " sqref="H43:BC52" xr:uid="{9FAB9D0B-29A0-43F1-9C21-37B805475397}"/>
    <dataValidation allowBlank="1" showInputMessage="1" showErrorMessage="1" promptTitle="UPUSTVO ZA POPUNJAVANJE" prompt="U polju je potrebno unijeti informcije kako postojeće stanje utiče na korisnike, koji elementi nisu adekvatni, sa kojom problematikom se korisnici susreću, da li je problematika vidiljiva svakoga dana ili samo u nekim posebnim situacijama i slično." sqref="H60:BC67" xr:uid="{94530CD6-25C4-43DA-B8C4-66E1D61D7D05}"/>
    <dataValidation allowBlank="1" showInputMessage="1" showErrorMessage="1" promptTitle="UPUSTVO ZA POPUNJAVANJE" prompt="Unesite koji elementi nakon realizovane investicije će biti poboljšani. Da li je poboljšanje trajno ili je potrebno investirati i na nekim drugim djalovima kako bi efekat bio kompletan. Kako poboljšanja utiču na svakodnevni život i procese proizvodnje." sqref="H80:BC87" xr:uid="{3D34EEAC-E49A-4933-BB4C-6F0D15A68B67}"/>
    <dataValidation allowBlank="1" showInputMessage="1" showErrorMessage="1" promptTitle="UPUSTVO ZA POPUNJAVANJE" prompt="Opišite detalje izvođenja faze. Šta se smatra završenim poslom, koji su rizici, da li su potrebni posebni vremenski uslovi za izvođnjenje faze i slično." sqref="O117:BC121 O123:BC127 O129:BC133 O135:BC139 O141:BC145 O155:BC159" xr:uid="{EBDAC41C-B59E-43A3-8A6B-F993451C2414}"/>
    <dataValidation allowBlank="1" showInputMessage="1" showErrorMessage="1" promptTitle="UPUSTVO ZA POPUNJAVANJE" prompt="Nadmorska visina područja. Opisati da li nadmorska visina je adekvatna za uzgoj poljoprivrednih dobara ili nije. Prednosti i nedostaci nadmorske visine" sqref="O191:BC192" xr:uid="{DDD5D6ED-08CE-4044-A7FF-D407551950B8}"/>
    <dataValidation allowBlank="1" showInputMessage="1" showErrorMessage="1" promptTitle="UPUSTVO ZA POPUNJAVANJE" prompt="Opisati vrstu zemlje koja je zastupljena na području. Plodnost zemljišta sa akcentom koje vrste plodova najbolje uspijevaju. Da li je zemljište potrebno dodatno đubriti da bi nivo plodnosti mogao da se dostigne i slično." sqref="O185:BC189" xr:uid="{DEB68038-AFBE-40EC-BCFA-6A844B1300EB}"/>
    <dataValidation allowBlank="1" showInputMessage="1" showErrorMessage="1" promptTitle="UPUSTVO ZA POPUNJAVANJE" prompt="Unesite opisno izvor informacija koji se odnosi na broj stanovnika i domaćinstava lokaliteta obuhvaćenog projektom čiji su podaci koriste u obradi" sqref="H210:BC210 H272:BC273" xr:uid="{A33147B8-336F-4CAF-8A57-CE92CEF3A6C6}"/>
    <dataValidation type="whole" operator="greaterThan" allowBlank="1" showInputMessage="1" showErrorMessage="1" promptTitle="UPUSTVO ZA POPUNJAVANJE" prompt="U polju je potrebno unijeti poslednji dostupan UKUPAN broj korisnika u konkretnoj mjesnoj zajednici a koji je obuhvaćen projektom za koji se aplicira. Cifra koja se unosi mora biti veća od nule i cijeli broj." sqref="AS200:BA200" xr:uid="{57425072-2759-4B9B-AD68-CF799FFF82D9}">
      <formula1>0</formula1>
    </dataValidation>
    <dataValidation type="whole" allowBlank="1" showInputMessage="1" showErrorMessage="1" errorTitle="Nepravilan Unos" error="Broj mlađih od 40.godine ne može biti veći od ukupnog broja korisnika" promptTitle="UPUSTVO ZA POPUNJAVANJE" prompt="U polju je potrebno unijeti poslednji dostupan UKUPAN broj korisnika lica mlađih od 40.godina u konkretnoj mjesnoj zajednici a koji je obuhvaćen projektom za koji se aplicira. Cifra koja se unosi mora biti veća od nule i cijeli broj." sqref="AS204:BA204" xr:uid="{D518E160-3EE4-41F9-BD1F-52FB7D49EC6F}">
      <formula1>0</formula1>
      <formula2>AS200</formula2>
    </dataValidation>
    <dataValidation type="whole" operator="greaterThan" allowBlank="1" showInputMessage="1" showErrorMessage="1" promptTitle="UPUSTVO ZA POPUNJAVANJE" prompt="U polju je potrebno unijeti poslednji dostupan UKUPAN broj domaćinstava u konkretnoj mjesnoj zajednici a koji je obuhvaćen projektom za koji se aplicira. Cifra koja se unosi mora biti veća od nule i cijeli broj." sqref="AS202:BA202" xr:uid="{443945C1-703C-46D0-917A-1BB93628D2B4}">
      <formula1>0</formula1>
    </dataValidation>
    <dataValidation type="whole" operator="greaterThan" allowBlank="1" showInputMessage="1" showErrorMessage="1" promptTitle="UPUSTVO ZA POPUNJAVANJE" prompt="......" sqref="AS246:BA246 AS248:BA248 AS250:BA250 AS252:BA252 AS244:BA244 AS262:BA262 AS264:BA264 AS266:BA266" xr:uid="{D57AC763-10CD-4FC4-AE5E-4303C1ADBA51}">
      <formula1>0</formula1>
    </dataValidation>
    <dataValidation type="whole" allowBlank="1" showInputMessage="1" showErrorMessage="1" errorTitle="Nepravilan unos" error="Broj DIREKTNIH korisnika koji je obuhvacen projektom ne moze biti veci od ukupnog broja korisnika koji su obuhvaceni projektom" promptTitle="UPUSTVO ZA POPUNJAVANJE" prompt="Unesite broj korisnika (stanovnika) koji je isključivo u direktnoj vezi sa predviđenom investicijom, kako je traženo u pitanju." sqref="AS233:BA233" xr:uid="{7512DCC4-CDF4-4710-B947-89F54BD1BADD}">
      <formula1>0</formula1>
      <formula2>MAX(AS200)</formula2>
    </dataValidation>
    <dataValidation type="whole" allowBlank="1" showInputMessage="1" showErrorMessage="1" errorTitle="Nepravilan unos" error="Broj domacinstava DIREKTNIH korisnika koji je obuhvacen projektom moze da bude najvise iznosa od ukupnog broja domacinstava koji su obuhvaceni projektom" promptTitle="UPUSTVO ZA POPUNJAVANJE" prompt="Unesite broj domaćinstava koji je isključivo u direktnoj vezi sa predviđenom investicijom, kako je traženo u pitanju." sqref="AS236:BA236" xr:uid="{B28726DC-4E66-4F93-92E7-2CC47BF0E354}">
      <formula1>0</formula1>
      <formula2>AS202</formula2>
    </dataValidation>
    <dataValidation type="whole" allowBlank="1" showInputMessage="1" showErrorMessage="1" errorTitle="Nepravilan unos" error="Broj DIREKTNIH korisnika, lica mladjih od 40.godina zivota ne moze biti veći od ukupnog broja lica mladjih od 40.godina." promptTitle="UPUSTVO ZA POPUNJAVANJE" prompt="Unesite broj korisnika (stanovnika) mlađih od 40.godina života koji je isključivo u direktnoj vezi sa predviđenom investicijom, kako je traženo u pitanju." sqref="AS239:BA239" xr:uid="{2C088042-42E1-4822-8B3A-8ED179DCF385}">
      <formula1>0</formula1>
      <formula2>AS204</formula2>
    </dataValidation>
    <dataValidation type="whole" allowBlank="1" showInputMessage="1" showErrorMessage="1" errorTitle="Nepravilan unos" error="Broj DIREKTNIH korisnika, ženskle populacije ne moze biti veći od ukupnog broja osoba ženske populacije navedenih u aplikaciji." promptTitle="UPUSTVO ZA POPUNJAVANJE" prompt="Unesite broj korisnika (stanovnika) ženske populacije koji je isključivo u direktnoj vezi sa predviđenom investicijom, kako je traženo u pitanju." sqref="AS242:BA242" xr:uid="{D8EB3E38-167F-4A17-B3F5-A59ECA0F433F}">
      <formula1>0</formula1>
      <formula2>AS206</formula2>
    </dataValidation>
    <dataValidation type="whole" operator="greaterThan" allowBlank="1" showInputMessage="1" showErrorMessage="1" promptTitle="UPUSTVO ZA POPUNJAVANJE" prompt="Unesite očekivan broj stanovnika DIREKTNIH korisnika lica ženske populacije nakon isteka perioda od 15.godina" sqref="AS299:BA299" xr:uid="{E4EA2266-2685-4B27-90BA-C5313C5A809C}">
      <formula1>0</formula1>
    </dataValidation>
    <dataValidation type="whole" operator="greaterThan" allowBlank="1" showInputMessage="1" showErrorMessage="1" promptTitle="UPUSTVO ZA POPUNJAVANJE" prompt="Unesite očekivan broj stanovnika DIREKTNIH korisnika nakon isteka perioda od 15.godina" sqref="AS295:BA295" xr:uid="{8513038F-B278-421D-B869-C1F4FB084923}">
      <formula1>0</formula1>
    </dataValidation>
    <dataValidation type="whole" operator="greaterThan" allowBlank="1" showInputMessage="1" showErrorMessage="1" promptTitle="UPUSTVO ZA POPUNJAVANJE" prompt="Unesite očekivan broj stanovnika DIREKTNIH korisnika lica mlađih od 40.godina života nakon isteka perioda od 15.godina" sqref="AS297:BA297" xr:uid="{A4495D4E-18E8-4C39-AB10-F33E33139C9D}">
      <formula1>0</formula1>
    </dataValidation>
    <dataValidation type="decimal" allowBlank="1" showInputMessage="1" showErrorMessage="1" errorTitle="Nepravilan unos" error="Ukupna površina zemlje koja pripada DIREKTNIM korisnicima ne može biti veća od ukupne površine" promptTitle="UPUSTVO ZA POPUNJAVANJE" prompt="U polju je potrebno unijeti raspoloživu površinu zemlje u HA koja se koristi za obrađivanje zemljišta a koja se odnosi samo na DIREKTNE korisnike" sqref="AO405:AW405" xr:uid="{79544626-3173-4D0E-A9E3-A3713E14E750}">
      <formula1>0</formula1>
      <formula2>AO403</formula2>
    </dataValidation>
    <dataValidation allowBlank="1" showInputMessage="1" showErrorMessage="1" promptTitle="UPUSTVO ZA POPUNJAVANJE" prompt="....." sqref="AN391:AV391" xr:uid="{DFC199DD-392F-458E-8A8B-DB7D9CCE1929}"/>
    <dataValidation type="custom" allowBlank="1" showInputMessage="1" showErrorMessage="1" errorTitle="Nepravilan unos" error="Maksimalan iznos povrsine zemlje DIREKTNIH korisnika u hektarima, koji se koriste za biljnu proizvodnju, ne moze biti veci od ukupnog broja hektara zemlje koja otpada na DIREKTNE korisnike" promptTitle="UPUSTVO ZA POPUNJAVANJE" prompt="U polju je potrebno unijeti raspoloživu površinu zemlje u HA koja se koristi za biljnu proizvodnju" sqref="AO410:AW410" xr:uid="{D8E0EED1-4EB2-4E62-932B-5CA66C48D8AB}">
      <formula1>(AO405)&gt;=(AO410+AO412)</formula1>
    </dataValidation>
    <dataValidation type="custom" allowBlank="1" showInputMessage="1" showErrorMessage="1" errorTitle="Nepravilan unos" error="Maksimalan iznos povrsine zemlje DIREKTNIH korisnika u hektarima, koji se koriste za proizvodnju i uzgoj stoke, ne moze biti veci od ukupnog broja hektara zemlje koja otpada na DIREKTNE korisnike" promptTitle="UPUSTVO ZA POPUNJAVANJE" prompt="U polju je potrebno unijeti raspoloživu površinu zemlje u HA koja se koristi za uzgoj stoke i to ovčarstva, kozarstva i govedarstva" sqref="AO412:AW412" xr:uid="{2D111410-18A6-481D-B41B-8466716E7390}">
      <formula1>(AO405)&gt;=(AO410+AO412)</formula1>
    </dataValidation>
    <dataValidation allowBlank="1" showInputMessage="1" showErrorMessage="1" promptTitle="UPUSTVO ZA POPUNJAVANJE" prompt="Upišite koji se proizvodi najviše proizvode i ako ima poznat podatak koliko u kliogramima ili litrima i drugim mjernim jedinicima iznosi godišnja proizvodnja" sqref="H345:BC346" xr:uid="{11DA6F77-710F-428D-8659-5BE4014550B0}"/>
    <dataValidation type="whole" allowBlank="1" showInputMessage="1" showErrorMessage="1" promptTitle="UPUSTVO ZA POPUNJAVANJE" prompt="unijeti broj preduzeća na teritoriji koji se bave poljoprivredom" sqref="AT365:BB365" xr:uid="{C6EB3A4C-CF13-4386-94C5-CF7815D92EC6}">
      <formula1>0</formula1>
      <formula2>1000</formula2>
    </dataValidation>
    <dataValidation type="whole" allowBlank="1" showInputMessage="1" showErrorMessage="1" promptTitle="UPUSTVO ZA POPUNJAVANJE" prompt="Unijeti ukupan broj preduzeća koji se bave ciljanim djelatnostima kako je navedeno u opisu" sqref="AT367:BB367" xr:uid="{09B9598A-3E27-4358-BC5A-B6BDC3C01B91}">
      <formula1>0</formula1>
      <formula2>1000</formula2>
    </dataValidation>
    <dataValidation type="whole" allowBlank="1" showInputMessage="1" showErrorMessage="1" promptTitle="UPUSTVO ZA POPUNJAVANJE" prompt="unijeti ukupan broj poljoprivrednih gazdinstava" sqref="AT369:BB369" xr:uid="{E24CC82D-4A98-485D-BB5A-C3A7F6542E01}">
      <formula1>0</formula1>
      <formula2>1000</formula2>
    </dataValidation>
    <dataValidation allowBlank="1" showInputMessage="1" showErrorMessage="1" promptTitle="UPUSTVO ZA POPUNJAVANJE" prompt="Unijeti po slobodnoj želji kategoriju" sqref="J371:AR371 O389:AL389" xr:uid="{09BA6A8C-37A4-4608-911D-3545ADC59825}"/>
    <dataValidation type="whole" allowBlank="1" showInputMessage="1" showErrorMessage="1" promptTitle="UPUSTVO ZA POPUNJAVANJE" prompt="unijeti vrijednost u broju unešene kategorije" sqref="AT371:BB371" xr:uid="{4E450111-BD12-46F5-8636-88BAC7CF8C43}">
      <formula1>0</formula1>
      <formula2>1000</formula2>
    </dataValidation>
    <dataValidation type="decimal" operator="greaterThan" allowBlank="1" showInputMessage="1" showErrorMessage="1" errorTitle="Nepravilan unos" error="Podatak mora biti veći od nule" promptTitle="UPUSTVO ZA POPUNJAVANJE" prompt="U polju je potrebno unijeti Ukupno raspoloživu površinu zemlje u HA koja se koristi za obrađivanje zemljišta" sqref="AO403:AW403" xr:uid="{67392F97-F158-46EB-97B4-A789B0416E6B}">
      <formula1>0</formula1>
    </dataValidation>
    <dataValidation allowBlank="1" showInputMessage="1" showErrorMessage="1" promptTitle="UPUSTVO ZA POPUNJAVANJE" prompt="U polju je potrebno unijeti planiranu vrijednost raspoložive površine zemlje u HA koja se koristi za obrađivanje zemljišta nakon isteka 15.godina" sqref="AO470:AW470" xr:uid="{FE581042-1067-4E7A-B0D8-E11A27BF4172}"/>
    <dataValidation type="whole" operator="greaterThanOrEqual" allowBlank="1" showInputMessage="1" showErrorMessage="1" promptTitle="UPUSTVO ZA POPUNJAVANJE" prompt="Unesite trenutan broj goveda DIREKTNIH korisnika" sqref="AN454:AV454" xr:uid="{05804CC1-F862-4C57-86A3-5DC74CD8B9FC}">
      <formula1>0</formula1>
    </dataValidation>
    <dataValidation type="whole" operator="greaterThanOrEqual" allowBlank="1" showInputMessage="1" showErrorMessage="1" promptTitle="UPUSTVO ZA POPUNJAVANJE" prompt="Unesite trenutan broj ovaca DIREKTNIH korisnika" sqref="AN456:AV456" xr:uid="{D04039B6-1F5B-4F0C-8EFC-FB398F50599E}">
      <formula1>0</formula1>
    </dataValidation>
    <dataValidation type="whole" operator="greaterThanOrEqual" allowBlank="1" showInputMessage="1" showErrorMessage="1" promptTitle="UPUSTVO ZA POPUNJAVANJE" prompt="Unesite trenutan broj koza DIREKTNIH korisnika" sqref="AN458:AV458" xr:uid="{14D046BF-1E93-4F25-8996-4E4A00E3F7B4}">
      <formula1>0</formula1>
    </dataValidation>
    <dataValidation type="decimal" allowBlank="1" showInputMessage="1" showErrorMessage="1" errorTitle="Nepravilan unos" error="Ukupna površina zemlje koja pripada DIREKTNIM korisnicima ne može biti veća od ukupne površine" promptTitle="UPUSTVO ZA POPUNJAVANJE" prompt="U polju je potrebno unijeti planiranu raspoloživu površinu zemlje u HA koja se koristi za obrađivanje zemljišta a koja se odnosi samo na DIREKTNE korisnike nakon isteka 15.godina" sqref="AO472:AW472" xr:uid="{7E49EDC8-AACF-443D-B1BF-D17A7E3C60D9}">
      <formula1>0</formula1>
      <formula2>AO470</formula2>
    </dataValidation>
    <dataValidation type="whole" operator="greaterThanOrEqual" allowBlank="1" showInputMessage="1" showErrorMessage="1" promptTitle="UPUSTVO ZA POPUNJAVANJE" prompt="Unesite planirani budući broj koza DIREKTNIH korisnika nakon isteka 15.godina" sqref="AN523:AV523" xr:uid="{A963F606-DF13-4898-9894-5D4AA93B3C14}">
      <formula1>0</formula1>
    </dataValidation>
    <dataValidation type="whole" operator="greaterThanOrEqual" allowBlank="1" showInputMessage="1" showErrorMessage="1" promptTitle="UPUSTVO ZA POPUNJAVANJE" prompt="Unesite planirani budući broj ovaca DIREKTNIH korisnika nakon isteka 15.godina" sqref="AN521:AV521" xr:uid="{BF53948E-911C-4D45-AF6A-91905BBB664B}">
      <formula1>0</formula1>
    </dataValidation>
    <dataValidation type="whole" operator="greaterThanOrEqual" allowBlank="1" showInputMessage="1" showErrorMessage="1" promptTitle="UPUSTVO ZA POPUNJAVANJE" prompt="Unesite planirani budući broj goveda DIREKTNIH korisnika nakon isteka 15.godina" sqref="AN519:AV519" xr:uid="{AF0E5A90-D6FD-420B-ABE7-33370734DDC3}">
      <formula1>0</formula1>
    </dataValidation>
    <dataValidation allowBlank="1" showInputMessage="1" showErrorMessage="1" promptTitle="UPUSTVO ZA POPUNJAVANJE" prompt="Opišite druge planirane investicije i projekte u periodu koji slijedi nakon realizacije IFAD projekta. Unesite koje pozitivne benefite očekujete da razvijete u budućem periodu." sqref="O548:BC553" xr:uid="{321E4DDD-C36E-4B0E-889A-68789538AF83}"/>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gotovih proizvoda koji otpada na prodaju po definisanom modelu" sqref="AN389:AV389" xr:uid="{E181261B-4EFD-4284-AE36-3023506E4FD1}">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odnosi na prodaju na kućnom pragu" sqref="AN387:AV387" xr:uid="{09ECFAC5-A8E3-4EC8-A9BB-4C6BE076B511}">
      <formula1>AN391&lt;=1</formula1>
    </dataValidation>
    <dataValidation allowBlank="1" showInputMessage="1" showErrorMessage="1" promptTitle="UPUSTVO ZA POPUNJAVANJE" prompt="Unesite opisno izvor informacija koji se odnosi na podatke o raspoloživim kapacitetima obradivog zemljišta" sqref="H416:BC416" xr:uid="{1FA0A36A-D549-4EA8-9E85-9DA74ACA3530}"/>
    <dataValidation allowBlank="1" showInputMessage="1" showErrorMessage="1" promptTitle="UPUSTVO ZA POPUNJAVANJE" prompt="Unesite opisno izvor informacija na osnovu kojih ste vršili predviđanja podataka" sqref="H529:BC529" xr:uid="{428A2655-2A92-48E6-A5E5-5E5BD28B7D0D}"/>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96:AV96" xr:uid="{2D6B2301-ED7B-4B39-94C4-E686522BD5D9}">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6:AV106" xr:uid="{0D19F29C-2375-4495-917F-40511373278B}">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98:AV98" xr:uid="{3D86297B-C1B2-4E74-BBA8-4BB31E0210D7}">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0:AV100" xr:uid="{EEE7796F-D29B-4167-83DB-D794D377E4ED}">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2:AV102" xr:uid="{9A736F18-72D7-4F61-97A8-55A0D0CB0C8C}">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4:AV104" xr:uid="{955756E0-5711-459C-815E-85337A0BA688}">
      <formula1>AN108&lt;=H90</formula1>
    </dataValidation>
    <dataValidation type="whole" allowBlank="1" showInputMessage="1" showErrorMessage="1" errorTitle="Nepravilan unos" error="Broj korisnika ženske populacije od 40.godine ne može biti veći od ukupnog broja korisnika" promptTitle="UPUSTVO ZA POPUNJAVANJE" prompt="U polju je potrebno unijeti poslednji dostupan UKUPAN broj korisnika ženske populacije u konkretnoj mjesnoj zajednici a koji je obuhvaćen projektom za koji se aplicira. Cifra koja se unosi mora biti veća od nule i cijeli broj." sqref="AS206:BA207" xr:uid="{DC521734-0F63-4E8B-83D9-A1B705C4B0F1}">
      <formula1>0</formula1>
      <formula2>AS200</formula2>
    </dataValidation>
    <dataValidation type="whole" allowBlank="1" showInputMessage="1" showErrorMessage="1" errorTitle="Nepravilan unos" error="Ukupan broj siromašnih domaćinstava ne može biti veći od ukupnog broja domaćinstava" promptTitle="UPUSTVO ZA POPUNJAVANJE" prompt="U polju je potrebno unijeti poslednji dostupan UKUPAN broj siromašnih domaćinstava u konkretnoj mjesnoj zajednici a koji je obuhvaćen projektom za koji se aplicira. Cifra koja se unosi mora biti veća od nule i cijeli broj." sqref="AS249:BA249" xr:uid="{CBAAAFC5-717C-4186-9C16-123C93012705}">
      <formula1>0</formula1>
      <formula2>AS202</formula2>
    </dataValidation>
    <dataValidation allowBlank="1" showInputMessage="1" showErrorMessage="1" promptTitle="UPUSTVO ZA POPUNJAVANJE" prompt="Opisati klimu na području sa akcentom na dobre i loše elemente klime. Upisati broj sunčanih dana, broj kišnih dana, broj dana pod snijegom. Uticaj klime na stanovništvo i proizvodnju." sqref="O167" xr:uid="{F895E904-3EDD-4124-9960-65DCA34DE643}"/>
    <dataValidation allowBlank="1" showInputMessage="1" showErrorMessage="1" promptTitle="UPUSTVO ZA POPUNJAVANJE" prompt="Opisati reljef područja sa akcentom na pozitivne i negativne strane reljefa. Koliko reljef utiče na procese proizvodnje, uzgoja stoke. Uticaj reljefa na prohodnost puteva." sqref="O173" xr:uid="{93D4E51A-0E15-4432-9E8B-3A4F19909566}"/>
    <dataValidation allowBlank="1" showInputMessage="1" showErrorMessage="1" promptTitle="UPUSTVO ZA POPUNJAVANJE" prompt="Opisati popdručje sa aspekta vodosnadbijevanja. Da li postoje rijeke, prirodna izvorišta voda i slično. Posebno opisati količinu dostupne vode u ljetnjim i posebno u zimskim uslovima. Da li ima dovoljno vode za navodnjavanje i slično." sqref="O179" xr:uid="{35CA1FD2-CEE3-4102-BD46-028722387D85}"/>
    <dataValidation type="whole" allowBlank="1" showInputMessage="1" showErrorMessage="1" errorTitle="Nepravilan unos" error="Broj DIREKTNIH siromašnih korisnika ne može biti veći od ukupnog broja DIREKTNIH korisnika" promptTitle="UPUSTVO ZA POPUNJAVANJE" prompt="U polju je potrebno unijeti poslednji dostupan UKUPAN broj DIREKTNIH siromašnih korisnika u konkretnoj mjesnoj zajednici a koji je obuhvaćen projektom za koji se aplicira. Cifra koja se unosi mora biti veća od nule i cijeli broj." sqref="AS258:BA258" xr:uid="{CAEDCF44-072E-4B34-8543-C1F7E7B49806}">
      <formula1>0</formula1>
      <formula2>AS233</formula2>
    </dataValidation>
    <dataValidation type="whole" allowBlank="1" showInputMessage="1" showErrorMessage="1" errorTitle="Nepravilan unos" error="Broj siromašnih korisnika ne može biti veći od ukupnog broja korisnika" promptTitle="UPUSTVO ZA POPUNJAVANJE" prompt="U polju je potrebno unijeti poslednji dostupan UKUPAN broj siromašnih korisnika u konkretnoj mjesnoj zajednici a koji je obuhvaćen projektom za koji se aplicira. Cifra koja se unosi mora biti veća od nule i cijeli broj." sqref="AS251:BA251" xr:uid="{96F0781D-9633-43EF-A10B-38345E90AF48}">
      <formula1>0</formula1>
      <formula2>AS200</formula2>
    </dataValidation>
    <dataValidation type="whole" allowBlank="1" showInputMessage="1" showErrorMessage="1" errorTitle="Nepravilan unos" error="Broj DIREKTNIH siromašnih korisnika ženske populacije ne može biti veći od ukupnog DIREKTNOG broja korisnika ženske populacije" promptTitle="UPUSTVO ZA POPUNJAVANJE" prompt="U polju je potrebno unijeti poslednji dostupan UKUPAN broj DIREKTNIH siromašnih korisnika ženske populacije u konkretnoj mjesnoj zajednici a koji je obuhvaćen projektom za koji se aplicira. Cifra koja se unosi mora biti veća od nule i cijeli broj." sqref="AS265:BA265" xr:uid="{A1DC2756-B241-450E-A922-1C6D1509EF63}">
      <formula1>0</formula1>
      <formula2>AS242</formula2>
    </dataValidation>
    <dataValidation type="whole" allowBlank="1" showInputMessage="1" showErrorMessage="1" errorTitle="Nepravilan unos" error="Broj DIREKTNIH siromašnih korisnika ne može biti veći od ukupnog broja DIREKTNIH korisnika" promptTitle="UPUSTVO ZA POPUNJAVANJE" prompt="U polju je potrebno unijeti poslednji dostupan UKUPAN broj siromašnih DIREKTNIH domaćinstava u konkretnoj mjesnoj zajednici a koji je obuhvaćen projektom za koji se aplicira. Cifra koja se unosi mora biti veća od nule i cijeli broj." sqref="AS256:BA256" xr:uid="{A4AC4112-6A2C-48AD-B75A-65094B185C8A}">
      <formula1>0</formula1>
      <formula2>AS236</formula2>
    </dataValidation>
    <dataValidation operator="greaterThan" allowBlank="1" showInputMessage="1" showErrorMessage="1" sqref="D259:BA259" xr:uid="{114AD3B4-9FF4-4ABD-ADF3-E102A410D48B}"/>
    <dataValidation type="whole" allowBlank="1" showInputMessage="1" showErrorMessage="1" errorTitle="Nepravilan unos" error="Broj DIREKTNIH siromašnih korisnika mlađih od 40.godina ne može biti veći od ukupnog broja DIREKTNIH korisnika mlađih od 40.godina" promptTitle="UPUSTVO ZA POPUNJAVANJE" prompt="U polju je potrebno unijeti poslednji dostupan UKUPAN broj DIREKTNIH siromašnih korisnika mlađih od 40.godina u konkretnoj mjesnoj zajednici a koji je obuhvaćen projektom za koji se aplicira. Cifra koja se unosi mora biti veća od nule i cijeli broj." sqref="AS263:BA263" xr:uid="{38ABCEEE-396B-4C82-835B-9F0F6EE78525}">
      <formula1>0</formula1>
      <formula2>AS239</formula2>
    </dataValidation>
    <dataValidation allowBlank="1" showInputMessage="1" showErrorMessage="1" promptTitle="UPUSTVO ZA POPUNJAVANJE" prompt="Opišite trend kretanja stanovnika u posljednjih 5 godina na području koje je direktno povezano sa investicijom. Navesti razloge demografskog kretanja stanovništva, ako broj rate iz kojeg razloga, ako broj pada takođe iz kojeg razloga." sqref="H275:BC277" xr:uid="{658CFCDA-D920-4E38-A010-4E620B8613AD}"/>
    <dataValidation allowBlank="1" showInputMessage="1" showErrorMessage="1" promptTitle="UPUSTVO ZA POPUNJAVANJE" prompt="Opišite očekivanja u kretanju broja stanovnika za period do 2026.godine. Takođe upišite i razloge očekivanog kretanja broja stanovnika i ako su pozitivna ili negativne." sqref="H280:BC282" xr:uid="{0366C02E-9E22-4CBC-8B35-CF56AE081F1D}"/>
    <dataValidation type="whole" operator="greaterThan" allowBlank="1" showInputMessage="1" showErrorMessage="1" promptTitle="UPUSTVO ZA POPUNJAVANJE" prompt="Unesite očekivan UKUPAN broj DIREKTNIH siromašnih korisnika nakon isteka perioda od 15.godina" sqref="AS301:BA301" xr:uid="{2AC8F6DB-C423-487F-9E99-F52AA0047A7D}">
      <formula1>0</formula1>
    </dataValidation>
    <dataValidation type="whole" operator="greaterThan" allowBlank="1" showInputMessage="1" showErrorMessage="1" promptTitle="UPUSTVO ZA POPUNJAVANJE" prompt="Unesite očekivan UKUPAN broj DIREKTNIH siromašnih korisnika mlađih od 40.godina nakon isteka perioda od 15.godina" sqref="AS303:BA303" xr:uid="{9AA6F3CC-3380-401C-8626-45E39D1BDA48}">
      <formula1>0</formula1>
    </dataValidation>
    <dataValidation type="whole" operator="greaterThan" allowBlank="1" showInputMessage="1" showErrorMessage="1" promptTitle="UPUSTVO ZA POPUNJAVANJE" prompt="Unesite očekivan UKUPAN broj DIREKTNIH siromašnih korisnika ženske populacije nakon isteka perioda od 15.godina" sqref="AS305:BA305" xr:uid="{8EFD991E-BB07-4942-BAD3-24421BEA523B}">
      <formula1>0</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biljnu proizvodnju" promptTitle="UPUSTVO ZA POPUNJAVANJE" prompt="Unesite trenutan broj HA zemlje koja se obrađuje u cilju proizvodnje malina i bobičastog voća" sqref="AN433:AV433" xr:uid="{1CAA84A5-B347-4894-B05E-858771959A71}">
      <formula1>(AO410)&gt;=AN437</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biljnu proizvodnju" promptTitle="UPUSTVO ZA POPUNJAVANJE" prompt="Unesite trenutan broj HA zemlje koja se obrađuje u cilju proizvodnje sjemenskog krompira" sqref="AN435:AV435" xr:uid="{E4DF5E86-AD91-42B4-87A3-F73225CBB571}">
      <formula1>(AO410)&gt;=AN437</formula1>
    </dataValidation>
    <dataValidation type="custom" allowBlank="1" showInputMessage="1" showErrorMessage="1" errorTitle="Nepravilan unos" error="Ukupan iznos HA zemlje koji se rasporedjuje za uzgoj stoke a koja podrazumijeva proizvodnju mlijeka, mlijecnih preradjevina kao i za tov mesa mora da bude maksimalno u iznosu koji je se odnosi na broj HA zemlje za uzgoj stoke" promptTitle="UPUSTVO ZA POPUNJAVANJE" prompt="Unesite trenutan broj HA zemlje koja se obrađuje u cilju proizvodnje mlijeka i mliječnih prerađevina" sqref="AN444:AV444" xr:uid="{3187AF9C-ECCE-458E-AFEA-523CB51C0DBB}">
      <formula1>(AO412)&gt;=AN448</formula1>
    </dataValidation>
    <dataValidation type="custom" allowBlank="1" showInputMessage="1" showErrorMessage="1" errorTitle="Nepravilan unos" error="Ukupan iznos HA zemlje koji se rasporedjuje za uzgoj stoke a koja podrazumijeva proizvodnju mlijeka, mlijecnih preradjevina kao i za tov mesa mora da bude maksimalno u iznosu koji je se odnosi na broj HA zemlje za uzgoj stoke" promptTitle="UPUSTVO ZA POPUNJAVANJE" prompt="Unesite trenutan broj HA zemlje koja se obrađuje u cilju tov mesa od ovaca, koza i goveda" sqref="AN446:AV446" xr:uid="{C5447F8E-20F6-46AC-B8A8-599F2DFC54EF}">
      <formula1>(AO412)&gt;=AN448</formula1>
    </dataValidation>
    <dataValidation type="custom" allowBlank="1" showInputMessage="1" showErrorMessage="1" errorTitle="Nepravilan unos" error="Ukupan iznos HA zemlje koji se rasporedjuje za uzgoj stoke a koja podrazumijeva proizvodnju mlijeka, mlijecnih preradjevina i tova mesa mora da bude maksimalno u iznosu koji je se odnosi na broj HA zemlje za uzgoj stoke" promptTitle="UPUSTVO ZA POPUNJAVANJE" prompt="Unesite budući planirani broj HA zemlje koja se obrađuje u cilju proizvodnje mlijeka i mliječnih prerađevina nakon isteka 15.godina" sqref="AN508:AV508" xr:uid="{ACD62345-9815-47E0-8851-EB9FD4BD3325}">
      <formula1>(AO479)&gt;=AN512</formula1>
    </dataValidation>
    <dataValidation type="custom" allowBlank="1" showInputMessage="1" showErrorMessage="1" errorTitle="Nepravilan unos" error="Ukupan iznos HA zemlje koji se rasporedjuje za uzgoj stoke a koja podrazumijeva proizvodnju mlijeka, mlijecnih preradjevina i tova mesa mora da bude maksimalno u iznosu koji je se odnosi na broj HA zemlje za uzgoj stoke" promptTitle="UPUSTVO ZA POPUNJAVANJE" prompt="Unesite budući planirani broj HA zemlje koja se obrađuje u cilju tov mesa od ovaca, koza i goveda nakon isteka 15.godina" sqref="AN510:AV510" xr:uid="{BA843026-F3F7-4837-ABB8-22EAD532B97A}">
      <formula1>(AO479)&gt;=AN512</formula1>
    </dataValidation>
    <dataValidation allowBlank="1" showInputMessage="1" showErrorMessage="1" promptTitle="UPUSTVO ZA POPUNJAVANJE" prompt="Opišite generalno stanje raspoloživih proizvodnih kapaciteta i na koji način poljoprivrednici obavljaju poslove. Da li je područje kompletno obradivo, u kojem % se obrađuje, kojim kulturama, i slično." sqref="O337:BC341" xr:uid="{51ABA208-7749-40E2-9734-D4AFB7E7913D}"/>
    <dataValidation type="list" allowBlank="1" showInputMessage="1" showErrorMessage="1" errorTitle="NEPRAVILAN UNOS" error="Nije dobar format unijetog podatka. Pogledajte Upustvo" promptTitle="UPUTSTVO ZA POPUNJAVANJE" prompt="Izaberite iz padajuceg meni-a ponudjene opcije. U opcijama se nalaze vrste aplikacija za projekat za koji se aplicira" sqref="I4:AX5" xr:uid="{54E3AE7C-D83D-45DD-BC51-5E5BBD1F330A}">
      <formula1>"Forma aplikacije za putnu infrastrukturu"</formula1>
    </dataValidation>
    <dataValidation allowBlank="1" showInputMessage="1" showErrorMessage="1" promptTitle="UPUSTVO ZA POPUNJAVANJE" prompt="Opišite da li planirate izmjenu procesa proizvodnje i prodaje gotovih proizvoda u periodu od 15.godina. Ukoliko planirate kratko opišite promjene koje su predviđene za izvođenje i pozitivne efekte koje te promjene donose." sqref="O535:BC540" xr:uid="{E2DC4380-6EAC-4C8B-9E6B-04E2D9E0E85D}"/>
    <dataValidation allowBlank="1" showInputMessage="1" showErrorMessage="1" promptTitle="UPUSTVO ZA POPUNJAVANJE" prompt="Opišite očekivani trend stanovništva za period od 15.godina. Da li se broj stanovnika smanjuje ili povećava. Da li je udio mlađeg stanovništva zastupljeniji ili pak prosječna starost populacije se povećava. Navedite razloge" sqref="O542:BC546" xr:uid="{C4C4C8A1-0737-49C7-AF22-8FE90316C085}"/>
  </dataValidations>
  <pageMargins left="0.59055118110236227" right="0" top="0.19685039370078741" bottom="0.1968503937007874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87" operator="equal" id="{87C73717-0FEA-4551-B88C-FC0A9AE909D8}">
            <xm:f>Podesavanja!$E$22&gt;1</xm:f>
            <x14:dxf>
              <fill>
                <patternFill>
                  <bgColor theme="0"/>
                </patternFill>
              </fill>
            </x14:dxf>
          </x14:cfRule>
          <xm:sqref>H31:BC31</xm:sqref>
        </x14:conditionalFormatting>
        <x14:conditionalFormatting xmlns:xm="http://schemas.microsoft.com/office/excel/2006/main">
          <x14:cfRule type="cellIs" priority="186" operator="equal" id="{4518AD18-C6FB-465C-991F-9CD9BC44605C}">
            <xm:f>Podesavanja!$E$22&gt;1</xm:f>
            <x14:dxf>
              <fill>
                <patternFill>
                  <bgColor theme="0"/>
                </patternFill>
              </fill>
            </x14:dxf>
          </x14:cfRule>
          <xm:sqref>H35:BC35</xm:sqref>
        </x14:conditionalFormatting>
        <x14:conditionalFormatting xmlns:xm="http://schemas.microsoft.com/office/excel/2006/main">
          <x14:cfRule type="expression" priority="34" id="{5853F069-BC4C-4892-98E3-0DBA563B4D5A}">
            <xm:f>Podesavanja!$B$36=1</xm:f>
            <x14:dxf>
              <fill>
                <patternFill>
                  <bgColor theme="2"/>
                </patternFill>
              </fill>
            </x14:dxf>
          </x14:cfRule>
          <xm:sqref>O376:BC376</xm:sqref>
        </x14:conditionalFormatting>
        <x14:conditionalFormatting xmlns:xm="http://schemas.microsoft.com/office/excel/2006/main">
          <x14:cfRule type="cellIs" priority="32" operator="equal" id="{59EFD2DF-664F-4350-9F3B-2B62D795F240}">
            <xm:f>Podesavanja!$D$34=1</xm:f>
            <x14:dxf>
              <fill>
                <patternFill>
                  <bgColor theme="0"/>
                </patternFill>
              </fill>
            </x14:dxf>
          </x14:cfRule>
          <xm:sqref>O117:BC121</xm:sqref>
        </x14:conditionalFormatting>
        <x14:conditionalFormatting xmlns:xm="http://schemas.microsoft.com/office/excel/2006/main">
          <x14:cfRule type="cellIs" priority="31" operator="equal" id="{A82A0BED-0748-455A-94C1-44A96792C20A}">
            <xm:f>Podesavanja!$D$35=1</xm:f>
            <x14:dxf>
              <fill>
                <patternFill>
                  <bgColor theme="0"/>
                </patternFill>
              </fill>
            </x14:dxf>
          </x14:cfRule>
          <xm:sqref>O123:BC127</xm:sqref>
        </x14:conditionalFormatting>
        <x14:conditionalFormatting xmlns:xm="http://schemas.microsoft.com/office/excel/2006/main">
          <x14:cfRule type="cellIs" priority="30" operator="equal" id="{E7A4F90C-5B63-4045-99DF-B1D22511FCAD}">
            <xm:f>Podesavanja!$D$36=1</xm:f>
            <x14:dxf>
              <fill>
                <patternFill>
                  <bgColor theme="0"/>
                </patternFill>
              </fill>
            </x14:dxf>
          </x14:cfRule>
          <xm:sqref>O129:BC133</xm:sqref>
        </x14:conditionalFormatting>
        <x14:conditionalFormatting xmlns:xm="http://schemas.microsoft.com/office/excel/2006/main">
          <x14:cfRule type="cellIs" priority="29" operator="equal" id="{B4836633-8198-4C3D-840D-69971FA4EDEB}">
            <xm:f>Podesavanja!$D$37=1</xm:f>
            <x14:dxf>
              <fill>
                <patternFill>
                  <bgColor theme="0"/>
                </patternFill>
              </fill>
            </x14:dxf>
          </x14:cfRule>
          <xm:sqref>O135:BC139</xm:sqref>
        </x14:conditionalFormatting>
        <x14:conditionalFormatting xmlns:xm="http://schemas.microsoft.com/office/excel/2006/main">
          <x14:cfRule type="cellIs" priority="28" operator="equal" id="{FF6CC11E-5537-45DF-A337-35322D3ABBF6}">
            <xm:f>Podesavanja!$D$38=1</xm:f>
            <x14:dxf>
              <fill>
                <patternFill>
                  <bgColor theme="0"/>
                </patternFill>
              </fill>
            </x14:dxf>
          </x14:cfRule>
          <xm:sqref>O141:BC145</xm:sqref>
        </x14:conditionalFormatting>
        <x14:conditionalFormatting xmlns:xm="http://schemas.microsoft.com/office/excel/2006/main">
          <x14:cfRule type="cellIs" priority="27" operator="equal" id="{CF69896A-8231-4E9D-8FA3-A76B3D6E337B}">
            <xm:f>Podesavanja!$D$39=1</xm:f>
            <x14:dxf>
              <fill>
                <patternFill>
                  <bgColor theme="0"/>
                </patternFill>
              </fill>
            </x14:dxf>
          </x14:cfRule>
          <xm:sqref>O155:BC159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UPUSTVO ZA POPUNJAVANJE" prompt="Izaberite jednu od ponuđenih opcija iz padajućeg menija." xr:uid="{B36C86AE-7DC9-40C6-995D-24E071B7C56F}">
          <x14:formula1>
            <xm:f>Podesavanja!$B$30:$B$31</xm:f>
          </x14:formula1>
          <xm:sqref>H39:BC39</xm:sqref>
        </x14:dataValidation>
        <x14:dataValidation type="list" allowBlank="1" showInputMessage="1" showErrorMessage="1" promptTitle="UPUTSTVO ZA POPUNJAVANJE" prompt="Izaberite jednu od ponuđenih opcija iz padajućeg menija." xr:uid="{C5131E19-959D-406F-A785-9C20256A080B}">
          <x14:formula1>
            <xm:f>Podesavanja!$B$19:$B$21</xm:f>
          </x14:formula1>
          <xm:sqref>H27:BC27</xm:sqref>
        </x14:dataValidation>
        <x14:dataValidation type="list" operator="greaterThan" allowBlank="1" showInputMessage="1" showErrorMessage="1" errorTitle="NEPARVILAN UNOS" error="Nije dobar format unijetog podatka. Pogledajte Upustvo" promptTitle="UPUTSTVO ZA POPUNJAVANJE" prompt="Izaberite iz padajuceg meni-a ponudjene opcije. U opcijama se nalaze nazivi Opština koje mogu da vrše apliciranje za projekat. Odaberite jednu (vašu)." xr:uid="{AE4B7F0B-D044-403E-A265-EB21D9C3F938}">
          <x14:formula1>
            <xm:f>Podesavanja!$P$3:$P$9</xm:f>
          </x14:formula1>
          <xm:sqref>AV9:BD9</xm:sqref>
        </x14:dataValidation>
        <x14:dataValidation type="list" allowBlank="1" showInputMessage="1" showErrorMessage="1" promptTitle="UPUSTVO ZA POPUNJAVANJE" prompt="Izaberite jednu od ponuđenih opcija iz padajućeg menija." xr:uid="{3BEB7374-9949-47DD-97EA-45ADC38396B9}">
          <x14:formula1>
            <xm:f>Podesavanja!$F$8:$F$15</xm:f>
          </x14:formula1>
          <xm:sqref>H57:BC57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E116"/>
  <sheetViews>
    <sheetView workbookViewId="0">
      <selection activeCell="B4" sqref="B4"/>
    </sheetView>
  </sheetViews>
  <sheetFormatPr defaultColWidth="9.109375" defaultRowHeight="13.8" x14ac:dyDescent="0.3"/>
  <cols>
    <col min="1" max="1" width="3.33203125" style="1" customWidth="1"/>
    <col min="2" max="2" width="104.6640625" style="3" customWidth="1"/>
    <col min="3" max="3" width="54" style="4" customWidth="1"/>
    <col min="4" max="16384" width="9.109375" style="1"/>
  </cols>
  <sheetData>
    <row r="4" spans="2:5" s="6" customFormat="1" ht="30.75" customHeight="1" x14ac:dyDescent="0.3">
      <c r="B4" s="5" t="s">
        <v>16</v>
      </c>
      <c r="C4" s="91">
        <f>+'Aplikacija za kredit'!I4</f>
        <v>0</v>
      </c>
      <c r="D4" s="26" t="s">
        <v>35</v>
      </c>
      <c r="E4" s="28" t="s">
        <v>36</v>
      </c>
    </row>
    <row r="5" spans="2:5" ht="12.75" customHeight="1" x14ac:dyDescent="0.3">
      <c r="B5" s="101" t="s">
        <v>88</v>
      </c>
      <c r="C5" s="102">
        <f>+'Aplikacija za kredit'!I4</f>
        <v>0</v>
      </c>
      <c r="D5" s="92">
        <v>1</v>
      </c>
      <c r="E5" s="92">
        <f>+COUNTA('Aplikacija za kredit'!I4)</f>
        <v>0</v>
      </c>
    </row>
    <row r="6" spans="2:5" ht="12.75" customHeight="1" x14ac:dyDescent="0.3">
      <c r="B6" s="101" t="s">
        <v>89</v>
      </c>
      <c r="C6" s="103" t="str">
        <f>+'Aplikacija za kredit'!O11</f>
        <v xml:space="preserve"> </v>
      </c>
      <c r="D6" s="92">
        <v>1</v>
      </c>
      <c r="E6" s="92">
        <f>+COUNTA('Aplikacija za kredit'!O11)</f>
        <v>1</v>
      </c>
    </row>
    <row r="7" spans="2:5" ht="12.75" customHeight="1" x14ac:dyDescent="0.3">
      <c r="B7" s="101" t="s">
        <v>90</v>
      </c>
      <c r="C7" s="102">
        <f>+'Aplikacija za kredit'!AV7</f>
        <v>0</v>
      </c>
      <c r="D7" s="92">
        <v>1</v>
      </c>
      <c r="E7" s="92">
        <f>+COUNTA('Aplikacija za kredit'!AV7)</f>
        <v>0</v>
      </c>
    </row>
    <row r="8" spans="2:5" ht="12.75" customHeight="1" x14ac:dyDescent="0.3">
      <c r="B8" s="101" t="s">
        <v>91</v>
      </c>
      <c r="C8" s="102">
        <f>+'Aplikacija za kredit'!AV9</f>
        <v>0</v>
      </c>
      <c r="D8" s="92">
        <v>1</v>
      </c>
      <c r="E8" s="92">
        <f>+COUNTA('Aplikacija za kredit'!AV9)</f>
        <v>0</v>
      </c>
    </row>
    <row r="9" spans="2:5" ht="12.75" customHeight="1" x14ac:dyDescent="0.3">
      <c r="B9" s="101" t="s">
        <v>92</v>
      </c>
      <c r="C9" s="102">
        <f>+'Aplikacija za kredit'!AF11</f>
        <v>0</v>
      </c>
      <c r="D9" s="92">
        <v>1</v>
      </c>
      <c r="E9" s="92">
        <f>+COUNTA('Aplikacija za kredit'!AF11)</f>
        <v>0</v>
      </c>
    </row>
    <row r="10" spans="2:5" ht="12.75" customHeight="1" x14ac:dyDescent="0.3">
      <c r="B10" s="101" t="str">
        <f>+'Aplikacija za kredit'!H16</f>
        <v>Opština koja aplicira za IFAD projekat</v>
      </c>
      <c r="C10" s="102" t="str">
        <f>+'Aplikacija za kredit'!H17</f>
        <v xml:space="preserve"> </v>
      </c>
      <c r="D10" s="92">
        <v>0</v>
      </c>
      <c r="E10" s="92">
        <v>0</v>
      </c>
    </row>
    <row r="11" spans="2:5" ht="12.75" customHeight="1" x14ac:dyDescent="0.3">
      <c r="B11" s="101" t="str">
        <f>+'Aplikacija za kredit'!H19</f>
        <v xml:space="preserve">Mjesna zajednica koja aplicira za projekat u okviru Opštine </v>
      </c>
      <c r="C11" s="102" t="str">
        <f>+'Aplikacija za kredit'!H20</f>
        <v xml:space="preserve"> </v>
      </c>
      <c r="D11" s="92">
        <v>0</v>
      </c>
      <c r="E11" s="92">
        <v>0</v>
      </c>
    </row>
    <row r="12" spans="2:5" ht="12.75" customHeight="1" x14ac:dyDescent="0.3">
      <c r="B12" s="101" t="str">
        <f>+'Aplikacija za kredit'!H22</f>
        <v>Unesite naziv sela ili zaseoka na koji se odnosi planirana investicija</v>
      </c>
      <c r="C12" s="102">
        <f>+'Aplikacija za kredit'!H23</f>
        <v>0</v>
      </c>
      <c r="D12" s="92">
        <v>1</v>
      </c>
      <c r="E12" s="92">
        <f>+COUNTA('Aplikacija za kredit'!H23)</f>
        <v>0</v>
      </c>
    </row>
    <row r="13" spans="2:5" ht="12.75" customHeight="1" x14ac:dyDescent="0.3">
      <c r="B13" s="101" t="str">
        <f>+'Aplikacija za kredit'!H25</f>
        <v>Da li je aplikant u okviru projekta IFAD konkurisao prethodnih godina sa ISTIM projektom</v>
      </c>
      <c r="C13" s="102">
        <f>+'Aplikacija za kredit'!H27</f>
        <v>0</v>
      </c>
      <c r="D13" s="92">
        <v>1</v>
      </c>
      <c r="E13" s="92">
        <f>+COUNTA('Aplikacija za kredit'!H27)</f>
        <v>0</v>
      </c>
    </row>
    <row r="14" spans="2:5" s="2" customFormat="1" ht="12.75" customHeight="1" x14ac:dyDescent="0.3">
      <c r="B14" s="104" t="str">
        <f>+'Aplikacija za kredit'!H29</f>
        <v/>
      </c>
      <c r="C14" s="105">
        <f>IF(Podesavanja!E22&gt;1,'Aplikacija za kredit'!H31,"-----")</f>
        <v>0</v>
      </c>
      <c r="D14" s="106">
        <f>IF(Podesavanja!E22&gt;1,1,0)</f>
        <v>1</v>
      </c>
      <c r="E14" s="92">
        <f>+COUNTA('Aplikacija za kredit'!H31)</f>
        <v>0</v>
      </c>
    </row>
    <row r="15" spans="2:5" ht="12.75" customHeight="1" x14ac:dyDescent="0.3">
      <c r="B15" s="101" t="str">
        <f>+'Aplikacija za kredit'!H33</f>
        <v/>
      </c>
      <c r="C15" s="107">
        <f>IF(Podesavanja!E22&gt;1,'Aplikacija za kredit'!H35,"------")</f>
        <v>0</v>
      </c>
      <c r="D15" s="92">
        <f>IF(Podesavanja!E22&gt;1,1,0)</f>
        <v>1</v>
      </c>
      <c r="E15" s="92">
        <f>+COUNTA('Aplikacija za kredit'!H35)</f>
        <v>0</v>
      </c>
    </row>
    <row r="16" spans="2:5" ht="12.75" customHeight="1" x14ac:dyDescent="0.3">
      <c r="B16" s="101" t="str">
        <f>+'Aplikacija za kredit'!H37</f>
        <v>Da li će se predmetna investicija koristiti u okviru jedne mjesne zajednice ili više mjesnih zajednica</v>
      </c>
      <c r="C16" s="108">
        <f>+'Aplikacija za kredit'!H39</f>
        <v>0</v>
      </c>
      <c r="D16" s="92">
        <v>1</v>
      </c>
      <c r="E16" s="92">
        <f>+COUNTA('Aplikacija za kredit'!H39)</f>
        <v>0</v>
      </c>
    </row>
    <row r="17" spans="2:5" ht="12.75" customHeight="1" x14ac:dyDescent="0.3">
      <c r="B17" s="101" t="s">
        <v>93</v>
      </c>
      <c r="C17" s="109">
        <f>+'Aplikacija za kredit'!H43</f>
        <v>0</v>
      </c>
      <c r="D17" s="92">
        <v>1</v>
      </c>
      <c r="E17" s="92">
        <f>+COUNTA('Aplikacija za kredit'!H43)</f>
        <v>0</v>
      </c>
    </row>
    <row r="18" spans="2:5" ht="12.75" customHeight="1" x14ac:dyDescent="0.3">
      <c r="B18" s="101" t="str">
        <f>+'Aplikacija za kredit'!H56</f>
        <v xml:space="preserve"> </v>
      </c>
      <c r="C18" s="108">
        <f>+'Aplikacija za kredit'!H57</f>
        <v>0</v>
      </c>
      <c r="D18" s="92">
        <v>1</v>
      </c>
      <c r="E18" s="92">
        <f>+COUNTA('Aplikacija za kredit'!H57)</f>
        <v>0</v>
      </c>
    </row>
    <row r="19" spans="2:5" ht="12.75" customHeight="1" x14ac:dyDescent="0.3">
      <c r="B19" s="101" t="str">
        <f>+'Aplikacija za kredit'!H59</f>
        <v xml:space="preserve"> </v>
      </c>
      <c r="C19" s="109">
        <f>+'Aplikacija za kredit'!H60</f>
        <v>0</v>
      </c>
      <c r="D19" s="92">
        <v>1</v>
      </c>
      <c r="E19" s="92">
        <f>+COUNTA('Aplikacija za kredit'!H60)</f>
        <v>0</v>
      </c>
    </row>
    <row r="20" spans="2:5" ht="12.75" customHeight="1" x14ac:dyDescent="0.3">
      <c r="B20" s="207" t="s">
        <v>94</v>
      </c>
      <c r="C20" s="207"/>
      <c r="D20" s="117">
        <f>SUM(D5:D19)</f>
        <v>13</v>
      </c>
      <c r="E20" s="117">
        <f>SUM(E5:E19)</f>
        <v>1</v>
      </c>
    </row>
    <row r="21" spans="2:5" ht="12.75" customHeight="1" x14ac:dyDescent="0.3">
      <c r="B21" s="101" t="str">
        <f>+'Aplikacija za kredit'!H79</f>
        <v>Molimo vas opišite buduće stanje i poboljšanja nakon realizicije investicije</v>
      </c>
      <c r="C21" s="109">
        <f>+'Aplikacija za kredit'!H80</f>
        <v>0</v>
      </c>
      <c r="D21" s="92">
        <v>1</v>
      </c>
      <c r="E21" s="92">
        <f>+COUNTA('Aplikacija za kredit'!H80)</f>
        <v>0</v>
      </c>
    </row>
    <row r="22" spans="2:5" ht="12.75" customHeight="1" x14ac:dyDescent="0.3">
      <c r="B22" s="101" t="str">
        <f>+'Aplikacija za kredit'!H89</f>
        <v>Molimo Vas unesite planirani iznos BRUTO troškova investicije u EUR (uključujući i PDV)</v>
      </c>
      <c r="C22" s="108">
        <f>+'Aplikacija za kredit'!H90</f>
        <v>0</v>
      </c>
      <c r="D22" s="92">
        <v>1</v>
      </c>
      <c r="E22" s="92">
        <f>+COUNTA('Aplikacija za kredit'!H90)</f>
        <v>0</v>
      </c>
    </row>
    <row r="23" spans="2:5" ht="12.75" customHeight="1" x14ac:dyDescent="0.3">
      <c r="B23" s="101" t="str">
        <f>+'Aplikacija za kredit'!H92</f>
        <v>Molimo Vas rasporedite planirani iznos troškova investicije u EUR po fazama</v>
      </c>
      <c r="C23" s="108" t="str">
        <f>+'Aplikacija za kredit'!H92</f>
        <v>Molimo Vas rasporedite planirani iznos troškova investicije u EUR po fazama</v>
      </c>
      <c r="D23" s="92">
        <v>0</v>
      </c>
      <c r="E23" s="92">
        <v>0</v>
      </c>
    </row>
    <row r="24" spans="2:5" ht="12.75" customHeight="1" x14ac:dyDescent="0.3">
      <c r="B24" s="101" t="str">
        <f>+'Aplikacija za kredit'!O96</f>
        <v>pripremni radovi</v>
      </c>
      <c r="C24" s="107">
        <f>+'Aplikacija za kredit'!AN96</f>
        <v>0</v>
      </c>
      <c r="D24" s="92">
        <f>IF(COUNTA('Aplikacija za kredit'!O96)=1,2,0)</f>
        <v>2</v>
      </c>
      <c r="E24" s="92">
        <f>+COUNTA('Aplikacija za kredit'!AN96)+COUNTA('Aplikacija za kredit'!O96)</f>
        <v>1</v>
      </c>
    </row>
    <row r="25" spans="2:5" ht="12.75" customHeight="1" x14ac:dyDescent="0.3">
      <c r="B25" s="101" t="str">
        <f>+'Aplikacija za kredit'!O98</f>
        <v>zemljani radovi</v>
      </c>
      <c r="C25" s="107">
        <f>+'Aplikacija za kredit'!AN98</f>
        <v>0</v>
      </c>
      <c r="D25" s="92">
        <f>IF(COUNTA('Aplikacija za kredit'!O98)=1,2,0)</f>
        <v>2</v>
      </c>
      <c r="E25" s="92">
        <f>+COUNTA('Aplikacija za kredit'!AN98)+COUNTA('Aplikacija za kredit'!O98)</f>
        <v>1</v>
      </c>
    </row>
    <row r="26" spans="2:5" ht="12.75" customHeight="1" x14ac:dyDescent="0.3">
      <c r="B26" s="101" t="str">
        <f>+'Aplikacija za kredit'!O100</f>
        <v>priprema projekte dokumentacije</v>
      </c>
      <c r="C26" s="107">
        <f>+'Aplikacija za kredit'!AN100</f>
        <v>0</v>
      </c>
      <c r="D26" s="92">
        <f>IF(COUNTA('Aplikacija za kredit'!O100)=1,2,0)</f>
        <v>2</v>
      </c>
      <c r="E26" s="92">
        <f>+COUNTA('Aplikacija za kredit'!AN100)+COUNTA('Aplikacija za kredit'!O100)</f>
        <v>1</v>
      </c>
    </row>
    <row r="27" spans="2:5" ht="12.75" customHeight="1" x14ac:dyDescent="0.3">
      <c r="B27" s="101" t="str">
        <f>+'Aplikacija za kredit'!O102</f>
        <v>Izgradnja asfalta</v>
      </c>
      <c r="C27" s="107">
        <f>+'Aplikacija za kredit'!AN102</f>
        <v>0</v>
      </c>
      <c r="D27" s="92">
        <f>IF(COUNTA('Aplikacija za kredit'!O102)=1,2,0)</f>
        <v>2</v>
      </c>
      <c r="E27" s="92">
        <f>+COUNTA('Aplikacija za kredit'!AN102)+COUNTA('Aplikacija za kredit'!AN102)</f>
        <v>0</v>
      </c>
    </row>
    <row r="28" spans="2:5" ht="12.75" customHeight="1" x14ac:dyDescent="0.3">
      <c r="B28" s="101" t="str">
        <f>+'Aplikacija za kredit'!O104</f>
        <v>izgradnja bankina</v>
      </c>
      <c r="C28" s="107">
        <f>+'Aplikacija za kredit'!AN104</f>
        <v>0</v>
      </c>
      <c r="D28" s="92">
        <f>IF(COUNTA('Aplikacija za kredit'!O104)=1,2,0)</f>
        <v>2</v>
      </c>
      <c r="E28" s="92">
        <f>+COUNTA('Aplikacija za kredit'!AN104)+COUNTA('Aplikacija za kredit'!O104)</f>
        <v>1</v>
      </c>
    </row>
    <row r="29" spans="2:5" ht="12.75" customHeight="1" x14ac:dyDescent="0.3">
      <c r="B29" s="101">
        <f>+'Aplikacija za kredit'!O106</f>
        <v>0</v>
      </c>
      <c r="C29" s="107">
        <f>+'Aplikacija za kredit'!AN106</f>
        <v>0</v>
      </c>
      <c r="D29" s="92">
        <f>IF(COUNTA('Aplikacija za kredit'!O106)=1,2,0)</f>
        <v>0</v>
      </c>
      <c r="E29" s="92">
        <f>+COUNTA('Aplikacija za kredit'!AN106)+COUNTA('Aplikacija za kredit'!O106)</f>
        <v>0</v>
      </c>
    </row>
    <row r="30" spans="2:5" ht="12.75" customHeight="1" x14ac:dyDescent="0.3">
      <c r="B30" s="101" t="s">
        <v>95</v>
      </c>
      <c r="C30" s="107" t="s">
        <v>96</v>
      </c>
      <c r="D30" s="92">
        <v>1</v>
      </c>
      <c r="E30" s="92">
        <f>IF('Aplikacija za kredit'!AN108='Aplikacija za kredit'!H90,1,0)</f>
        <v>1</v>
      </c>
    </row>
    <row r="31" spans="2:5" ht="12.75" customHeight="1" x14ac:dyDescent="0.3">
      <c r="B31" s="101" t="str">
        <f>+'Aplikacija za kredit'!H113</f>
        <v>Molimo vas unesite opis faza projekta koje su naznačene u raspodjeli investicije</v>
      </c>
      <c r="C31" s="108" t="str">
        <f>+'Aplikacija za kredit'!H113</f>
        <v>Molimo vas unesite opis faza projekta koje su naznačene u raspodjeli investicije</v>
      </c>
      <c r="D31" s="92">
        <v>0</v>
      </c>
      <c r="E31" s="92">
        <v>0</v>
      </c>
    </row>
    <row r="32" spans="2:5" ht="12.75" customHeight="1" x14ac:dyDescent="0.3">
      <c r="B32" s="101" t="str">
        <f>+'Aplikacija za kredit'!H117</f>
        <v>faza 1</v>
      </c>
      <c r="C32" s="109">
        <f>+'Aplikacija za kredit'!O117</f>
        <v>0</v>
      </c>
      <c r="D32" s="92">
        <f>IF(COUNTA('Aplikacija za kredit'!O96)=1,1,0)</f>
        <v>1</v>
      </c>
      <c r="E32" s="92">
        <f>+COUNTA('Aplikacija za kredit'!O117)</f>
        <v>0</v>
      </c>
    </row>
    <row r="33" spans="2:5" s="2" customFormat="1" ht="12.75" customHeight="1" x14ac:dyDescent="0.3">
      <c r="B33" s="111" t="str">
        <f>+'Aplikacija za kredit'!H123</f>
        <v>faza 2</v>
      </c>
      <c r="C33" s="113">
        <f>+'Aplikacija za kredit'!O123</f>
        <v>0</v>
      </c>
      <c r="D33" s="106">
        <f>IF(COUNTA('Aplikacija za kredit'!O98)=1,1,0)</f>
        <v>1</v>
      </c>
      <c r="E33" s="92">
        <f>+COUNTA('Aplikacija za kredit'!O123)</f>
        <v>0</v>
      </c>
    </row>
    <row r="34" spans="2:5" ht="12.75" customHeight="1" x14ac:dyDescent="0.3">
      <c r="B34" s="101" t="str">
        <f>+'Aplikacija za kredit'!H129</f>
        <v>faza 3</v>
      </c>
      <c r="C34" s="114">
        <f>+'Aplikacija za kredit'!O129</f>
        <v>0</v>
      </c>
      <c r="D34" s="92">
        <f>IF(COUNTA('Aplikacija za kredit'!O100)=1,1,0)</f>
        <v>1</v>
      </c>
      <c r="E34" s="92">
        <f>+COUNTA('Aplikacija za kredit'!O129)</f>
        <v>0</v>
      </c>
    </row>
    <row r="35" spans="2:5" ht="12.75" customHeight="1" x14ac:dyDescent="0.3">
      <c r="B35" s="101" t="s">
        <v>115</v>
      </c>
      <c r="C35" s="114">
        <f>+'Aplikacija za kredit'!O135</f>
        <v>0</v>
      </c>
      <c r="D35" s="92">
        <f>IF(COUNTA('Aplikacija za kredit'!O102)=1,1,0)</f>
        <v>1</v>
      </c>
      <c r="E35" s="92">
        <f>+COUNTA('Aplikacija za kredit'!O135)</f>
        <v>0</v>
      </c>
    </row>
    <row r="36" spans="2:5" ht="12.75" customHeight="1" x14ac:dyDescent="0.3">
      <c r="B36" s="101" t="s">
        <v>116</v>
      </c>
      <c r="C36" s="114">
        <f>+'Aplikacija za kredit'!O141</f>
        <v>0</v>
      </c>
      <c r="D36" s="92">
        <f>IF(COUNTA('Aplikacija za kredit'!O104)=1,1,0)</f>
        <v>1</v>
      </c>
      <c r="E36" s="92">
        <f>+COUNTA('Aplikacija za kredit'!O141)</f>
        <v>0</v>
      </c>
    </row>
    <row r="37" spans="2:5" ht="12.75" customHeight="1" x14ac:dyDescent="0.3">
      <c r="B37" s="207" t="s">
        <v>97</v>
      </c>
      <c r="C37" s="207"/>
      <c r="D37" s="117">
        <f>SUM(D21:D36)</f>
        <v>18</v>
      </c>
      <c r="E37" s="117">
        <f>SUM(E21:E36)</f>
        <v>5</v>
      </c>
    </row>
    <row r="38" spans="2:5" ht="12.75" customHeight="1" x14ac:dyDescent="0.3">
      <c r="B38" s="112" t="s">
        <v>117</v>
      </c>
      <c r="C38" s="115">
        <f>+'Aplikacija za kredit'!O155</f>
        <v>0</v>
      </c>
      <c r="D38" s="116">
        <f>IF(COUNTA('Aplikacija za kredit'!O106)=1,1,0)</f>
        <v>0</v>
      </c>
      <c r="E38" s="116">
        <f>+COUNTA('Aplikacija za kredit'!O155)</f>
        <v>0</v>
      </c>
    </row>
    <row r="39" spans="2:5" ht="12.75" customHeight="1" x14ac:dyDescent="0.3">
      <c r="B39" s="101" t="str">
        <f>+'Aplikacija za kredit'!H163</f>
        <v>Molimo vas unesite prirodne karakteristike područja</v>
      </c>
      <c r="C39" s="108" t="str">
        <f>+'Aplikacija za kredit'!H113</f>
        <v>Molimo vas unesite opis faza projekta koje su naznačene u raspodjeli investicije</v>
      </c>
      <c r="D39" s="92">
        <v>0</v>
      </c>
      <c r="E39" s="92">
        <v>0</v>
      </c>
    </row>
    <row r="40" spans="2:5" ht="12.75" customHeight="1" x14ac:dyDescent="0.3">
      <c r="B40" s="101" t="str">
        <f>+'Aplikacija za kredit'!H167</f>
        <v>klima</v>
      </c>
      <c r="C40" s="110">
        <f>+'Aplikacija za kredit'!O167</f>
        <v>0</v>
      </c>
      <c r="D40" s="92">
        <v>1</v>
      </c>
      <c r="E40" s="92">
        <f>+COUNTA('Aplikacija za kredit'!O167)</f>
        <v>0</v>
      </c>
    </row>
    <row r="41" spans="2:5" ht="12.75" customHeight="1" x14ac:dyDescent="0.3">
      <c r="B41" s="101" t="str">
        <f>+'Aplikacija za kredit'!H173</f>
        <v>reljef</v>
      </c>
      <c r="C41" s="110">
        <f>+'Aplikacija za kredit'!O173</f>
        <v>0</v>
      </c>
      <c r="D41" s="92">
        <v>1</v>
      </c>
      <c r="E41" s="92">
        <f>+COUNTA('Aplikacija za kredit'!O173)</f>
        <v>0</v>
      </c>
    </row>
    <row r="42" spans="2:5" ht="12.75" customHeight="1" x14ac:dyDescent="0.3">
      <c r="B42" s="101" t="str">
        <f>+'Aplikacija za kredit'!H179</f>
        <v xml:space="preserve">voda </v>
      </c>
      <c r="C42" s="110">
        <f>+'Aplikacija za kredit'!O179</f>
        <v>0</v>
      </c>
      <c r="D42" s="92">
        <v>1</v>
      </c>
      <c r="E42" s="92">
        <f>+COUNTA('Aplikacija za kredit'!O179)</f>
        <v>0</v>
      </c>
    </row>
    <row r="43" spans="2:5" ht="12.75" customHeight="1" x14ac:dyDescent="0.3">
      <c r="B43" s="101" t="str">
        <f>+'Aplikacija za kredit'!H185</f>
        <v>plodnost zemljišta</v>
      </c>
      <c r="C43" s="110">
        <f>+'Aplikacija za kredit'!O185</f>
        <v>0</v>
      </c>
      <c r="D43" s="92">
        <v>1</v>
      </c>
      <c r="E43" s="92">
        <f>+COUNTA('Aplikacija za kredit'!O185)</f>
        <v>0</v>
      </c>
    </row>
    <row r="44" spans="2:5" ht="12.75" customHeight="1" x14ac:dyDescent="0.3">
      <c r="B44" s="101" t="str">
        <f>+'Aplikacija za kredit'!H191</f>
        <v>nadmorska visina</v>
      </c>
      <c r="C44" s="110">
        <f>+'Aplikacija za kredit'!O191</f>
        <v>0</v>
      </c>
      <c r="D44" s="92">
        <v>1</v>
      </c>
      <c r="E44" s="92">
        <f>+COUNTA('Aplikacija za kredit'!O191)</f>
        <v>0</v>
      </c>
    </row>
    <row r="45" spans="2:5" ht="12.75" customHeight="1" x14ac:dyDescent="0.3">
      <c r="B45" s="101" t="str">
        <f>+'Aplikacija za kredit'!H200</f>
        <v>UKUPAN broj članova domaćinstva koji je obuhvaćen projektom</v>
      </c>
      <c r="C45" s="108">
        <f>+'Aplikacija za kredit'!AS200</f>
        <v>0</v>
      </c>
      <c r="D45" s="92">
        <v>1</v>
      </c>
      <c r="E45" s="92">
        <f>+COUNTA('Aplikacija za kredit'!AS200)</f>
        <v>0</v>
      </c>
    </row>
    <row r="46" spans="2:5" ht="12.75" customHeight="1" x14ac:dyDescent="0.3">
      <c r="B46" s="101" t="str">
        <f>+'Aplikacija za kredit'!H202</f>
        <v>UKUPAN broj domaćinstava koji je obuhvaćen projektom</v>
      </c>
      <c r="C46" s="108">
        <f>+'Aplikacija za kredit'!AS202</f>
        <v>0</v>
      </c>
      <c r="D46" s="92">
        <v>1</v>
      </c>
      <c r="E46" s="92">
        <f>+COUNTA('Aplikacija za kredit'!AS202)</f>
        <v>0</v>
      </c>
    </row>
    <row r="47" spans="2:5" ht="12.75" customHeight="1" x14ac:dyDescent="0.3">
      <c r="B47" s="101" t="str">
        <f>+'Aplikacija za kredit'!H204</f>
        <v>UKUPAN broj članova domaćinstva mlađih od 40.godina obuhvaćenih projektom</v>
      </c>
      <c r="C47" s="108">
        <f>+'Aplikacija za kredit'!AS204</f>
        <v>0</v>
      </c>
      <c r="D47" s="92">
        <v>1</v>
      </c>
      <c r="E47" s="92">
        <f>+COUNTA('Aplikacija za kredit'!AS204)</f>
        <v>0</v>
      </c>
    </row>
    <row r="48" spans="2:5" ht="12.75" customHeight="1" x14ac:dyDescent="0.3">
      <c r="B48" s="101" t="str">
        <f>+'Aplikacija za kredit'!H206</f>
        <v>UKUPAN broj članova domaćinstva ženske populacije obuhvaćenih projektom</v>
      </c>
      <c r="C48" s="108">
        <f>+'Aplikacija za kredit'!AS206</f>
        <v>0</v>
      </c>
      <c r="D48" s="92">
        <v>1</v>
      </c>
      <c r="E48" s="92">
        <f>+COUNTA('Aplikacija za kredit'!AS206)</f>
        <v>0</v>
      </c>
    </row>
    <row r="49" spans="2:5" ht="12.75" customHeight="1" x14ac:dyDescent="0.3">
      <c r="B49" s="101" t="s">
        <v>121</v>
      </c>
      <c r="C49" s="108">
        <f>+'Aplikacija za kredit'!H210</f>
        <v>0</v>
      </c>
      <c r="D49" s="92">
        <v>1</v>
      </c>
      <c r="E49" s="92">
        <f>+COUNTA('Aplikacija za kredit'!H210)</f>
        <v>0</v>
      </c>
    </row>
    <row r="50" spans="2:5" ht="12.75" customHeight="1" x14ac:dyDescent="0.3">
      <c r="B50" s="207" t="s">
        <v>98</v>
      </c>
      <c r="C50" s="207"/>
      <c r="D50" s="117">
        <f>SUM(D38:D49)</f>
        <v>10</v>
      </c>
      <c r="E50" s="117">
        <f>SUM(E38:E49)</f>
        <v>0</v>
      </c>
    </row>
    <row r="51" spans="2:5" ht="12.75" customHeight="1" x14ac:dyDescent="0.3">
      <c r="B51" s="101" t="str">
        <f>+'Aplikacija za kredit'!H233</f>
        <v xml:space="preserve"> </v>
      </c>
      <c r="C51" s="108">
        <f>+'Aplikacija za kredit'!AS233</f>
        <v>0</v>
      </c>
      <c r="D51" s="92">
        <v>1</v>
      </c>
      <c r="E51" s="92">
        <f>+COUNTA('Aplikacija za kredit'!AS233)</f>
        <v>0</v>
      </c>
    </row>
    <row r="52" spans="2:5" ht="12.75" customHeight="1" x14ac:dyDescent="0.3">
      <c r="B52" s="101" t="str">
        <f>+'Aplikacija za kredit'!H236</f>
        <v xml:space="preserve"> </v>
      </c>
      <c r="C52" s="108">
        <f>+'Aplikacija za kredit'!AS236</f>
        <v>0</v>
      </c>
      <c r="D52" s="92">
        <v>1</v>
      </c>
      <c r="E52" s="92">
        <f>+COUNTA('Aplikacija za kredit'!AS236)</f>
        <v>0</v>
      </c>
    </row>
    <row r="53" spans="2:5" ht="12.75" customHeight="1" x14ac:dyDescent="0.3">
      <c r="B53" s="101" t="str">
        <f>+'Aplikacija za kredit'!H239</f>
        <v xml:space="preserve"> </v>
      </c>
      <c r="C53" s="108">
        <f>+'Aplikacija za kredit'!AS239</f>
        <v>0</v>
      </c>
      <c r="D53" s="92">
        <v>1</v>
      </c>
      <c r="E53" s="92">
        <f>+COUNTA('Aplikacija za kredit'!AS239)</f>
        <v>0</v>
      </c>
    </row>
    <row r="54" spans="2:5" ht="12.75" customHeight="1" x14ac:dyDescent="0.3">
      <c r="B54" s="101" t="str">
        <f>+'Aplikacija za kredit'!H242</f>
        <v xml:space="preserve"> </v>
      </c>
      <c r="C54" s="108">
        <f>+'Aplikacija za kredit'!AS242</f>
        <v>0</v>
      </c>
      <c r="D54" s="92">
        <v>1</v>
      </c>
      <c r="E54" s="92">
        <f>+COUNTA('Aplikacija za kredit'!AS242)</f>
        <v>0</v>
      </c>
    </row>
    <row r="55" spans="2:5" ht="12.75" customHeight="1" x14ac:dyDescent="0.3">
      <c r="B55" s="45" t="str">
        <f>+'Aplikacija za kredit'!H249</f>
        <v>UKUPAN  broj domaćinstava koji imaju maksimum do 3 uslovna grla (govedarstvo, ovčarstvo ili kozarstvo), ili 0.3 HA zasada malina i drugog bobičastog voča, ili 3 HA zasada sjemenskog krompira</v>
      </c>
      <c r="C55" s="108">
        <f>+'Aplikacija za kredit'!AS249</f>
        <v>0</v>
      </c>
      <c r="D55" s="92">
        <v>1</v>
      </c>
      <c r="E55" s="92">
        <f>+COUNTA('Aplikacija za kredit'!AS249)</f>
        <v>0</v>
      </c>
    </row>
    <row r="56" spans="2:5" ht="12.75" customHeight="1" x14ac:dyDescent="0.3">
      <c r="B56" s="45" t="str">
        <f>+'Aplikacija za kredit'!H251</f>
        <v>UKUPAN  broj članova domaćinstva koji imaju maksimum do 3 uslovna grla (govedarstvo, ovčarstvo ili kozarstvo), ili 0.3 HA zasada malina i drugog bobičastog voča, ili 3 HA zasada sjemenskog krompira</v>
      </c>
      <c r="C56" s="108">
        <f>+'Aplikacija za kredit'!AS251</f>
        <v>0</v>
      </c>
      <c r="D56" s="92">
        <v>1</v>
      </c>
      <c r="E56" s="92">
        <f>+COUNTA('Aplikacija za kredit'!AS251)</f>
        <v>0</v>
      </c>
    </row>
    <row r="57" spans="2:5" ht="12.75" customHeight="1" x14ac:dyDescent="0.3">
      <c r="B57" s="45" t="str">
        <f>+'Aplikacija za kredit'!H256</f>
        <v>UKUPAN  broj direktnih domaćinstava koji imaju maksimum do 3 uslovna grla (govedarstvo, ovčarstvo ili kozarstvo), ili 0.3 HA zasada malina i drugog bobičastog voča, ili 3 HA zasada sjemenskog krompira</v>
      </c>
      <c r="C57" s="108">
        <f>+'Aplikacija za kredit'!AS256</f>
        <v>0</v>
      </c>
      <c r="D57" s="92">
        <v>1</v>
      </c>
      <c r="E57" s="92">
        <f>+COUNTA('Aplikacija za kredit'!AS256)</f>
        <v>0</v>
      </c>
    </row>
    <row r="58" spans="2:5" ht="12.75" customHeight="1" x14ac:dyDescent="0.3">
      <c r="B58" s="45" t="str">
        <f>+'Aplikacija za kredit'!H258</f>
        <v>UKUPAN  broj direktnih članova domaćinstva koji imaju maksimum do 3 uslovna grla (govedarstvo, ovčarstvo ili kozarstvo), ili 0.3 HA zasada malina i drugog bobičastog voča, ili 3 HA zasada sjemenskog krompira</v>
      </c>
      <c r="C58" s="108">
        <f>+'Aplikacija za kredit'!AS258</f>
        <v>0</v>
      </c>
      <c r="D58" s="92">
        <v>1</v>
      </c>
      <c r="E58" s="92">
        <f>+COUNTA('Aplikacija za kredit'!AS258)</f>
        <v>0</v>
      </c>
    </row>
    <row r="59" spans="2:5" ht="12.75" customHeight="1" x14ac:dyDescent="0.3">
      <c r="B59" s="45" t="str">
        <f>+'Aplikacija za kredit'!H263</f>
        <v>UKUPAN  broj direktnih članova domaćinstva mlađih od 40.godina koji imaju maksimum do 3 uslovna grla (govedarstvo, ovčarstvo ili kozarstvo), ili 0.3 HA zasada malina i drugog bobičastog voča, ili 3 HA zasada sjemesnskog krompira</v>
      </c>
      <c r="C59" s="108">
        <f>+'Aplikacija za kredit'!AS263</f>
        <v>0</v>
      </c>
      <c r="D59" s="92">
        <v>1</v>
      </c>
      <c r="E59" s="92">
        <f>+COUNTA('Aplikacija za kredit'!AS263)</f>
        <v>0</v>
      </c>
    </row>
    <row r="60" spans="2:5" ht="12.75" customHeight="1" x14ac:dyDescent="0.3">
      <c r="B60" s="45" t="str">
        <f>+'Aplikacija za kredit'!H265</f>
        <v>UKUPAN  broj direktnih članova domaćinstva ženske populacije koji imaju maksimum do 3 uslovna grla (govedarstvo, ovčarstvo ili kozarstvo), ili 0.3 HA zasada malina i drugog bobičastog voča, ili 3 HA zasada sjemenskog krompira</v>
      </c>
      <c r="C60" s="108">
        <f>+'Aplikacija za kredit'!AS265</f>
        <v>0</v>
      </c>
      <c r="D60" s="92">
        <v>1</v>
      </c>
      <c r="E60" s="92">
        <f>+COUNTA('Aplikacija za kredit'!AS265)</f>
        <v>0</v>
      </c>
    </row>
    <row r="61" spans="2:5" ht="12.75" customHeight="1" x14ac:dyDescent="0.3">
      <c r="B61" s="101" t="str">
        <f>+'Aplikacija za kredit'!H270</f>
        <v>Navesti izvore podataka (npr.1. popisna lista mjesne zajednice 2. statistika Monstata 3. ostalo</v>
      </c>
      <c r="C61" s="144">
        <f>+'Aplikacija za kredit'!H272</f>
        <v>0</v>
      </c>
      <c r="D61" s="92">
        <v>1</v>
      </c>
      <c r="E61" s="92">
        <f>+COUNTA('Aplikacija za kredit'!H272)</f>
        <v>0</v>
      </c>
    </row>
    <row r="62" spans="2:5" ht="12.75" customHeight="1" x14ac:dyDescent="0.3">
      <c r="B62" s="101" t="str">
        <f>+'Aplikacija za kredit'!H274</f>
        <v>Molimo vas opišite kretanje broja stanovnika i demografiju u posljednjih 5 godina na konkretnoj lokaciji</v>
      </c>
      <c r="C62" s="109">
        <f>+'Aplikacija za kredit'!H275</f>
        <v>0</v>
      </c>
      <c r="D62" s="92">
        <v>1</v>
      </c>
      <c r="E62" s="92">
        <f>+COUNTA('Aplikacija za kredit'!H275)</f>
        <v>0</v>
      </c>
    </row>
    <row r="63" spans="2:5" ht="12.75" customHeight="1" x14ac:dyDescent="0.3">
      <c r="B63" s="101" t="str">
        <f>+'Aplikacija za kredit'!H279</f>
        <v>Molimo vas opišite očekivanje kretanje broja stanovnika i demografiju u narednih 5 godina na konkretnoj lokaciji</v>
      </c>
      <c r="C63" s="109">
        <f>+'Aplikacija za kredit'!H280</f>
        <v>0</v>
      </c>
      <c r="D63" s="92">
        <v>1</v>
      </c>
      <c r="E63" s="92">
        <f>+COUNTA('Aplikacija za kredit'!H280)</f>
        <v>0</v>
      </c>
    </row>
    <row r="64" spans="2:5" ht="12.75" customHeight="1" x14ac:dyDescent="0.3">
      <c r="B64" s="207" t="s">
        <v>100</v>
      </c>
      <c r="C64" s="207"/>
      <c r="D64" s="117">
        <f>SUM(D51:D63)</f>
        <v>13</v>
      </c>
      <c r="E64" s="117">
        <f>SUM(E51:E63)</f>
        <v>0</v>
      </c>
    </row>
    <row r="65" spans="2:5" ht="12.75" customHeight="1" x14ac:dyDescent="0.3">
      <c r="B65" s="101" t="str">
        <f>+'Aplikacija za kredit'!H295</f>
        <v xml:space="preserve"> </v>
      </c>
      <c r="C65" s="108">
        <f>+'Aplikacija za kredit'!AS295</f>
        <v>0</v>
      </c>
      <c r="D65" s="92">
        <v>1</v>
      </c>
      <c r="E65" s="92">
        <f>+COUNTA('Aplikacija za kredit'!AS295)</f>
        <v>0</v>
      </c>
    </row>
    <row r="66" spans="2:5" ht="12.75" customHeight="1" x14ac:dyDescent="0.3">
      <c r="B66" s="101" t="str">
        <f>+'Aplikacija za kredit'!H297</f>
        <v xml:space="preserve"> </v>
      </c>
      <c r="C66" s="108">
        <f>+'Aplikacija za kredit'!AS297</f>
        <v>0</v>
      </c>
      <c r="D66" s="92">
        <v>1</v>
      </c>
      <c r="E66" s="92">
        <f>+COUNTA('Aplikacija za kredit'!AS297)</f>
        <v>0</v>
      </c>
    </row>
    <row r="67" spans="2:5" ht="12.6" customHeight="1" x14ac:dyDescent="0.3">
      <c r="B67" s="101" t="str">
        <f>+'Aplikacija za kredit'!H299</f>
        <v xml:space="preserve"> </v>
      </c>
      <c r="C67" s="108">
        <f>+'Aplikacija za kredit'!AS299</f>
        <v>0</v>
      </c>
      <c r="D67" s="92">
        <v>1</v>
      </c>
      <c r="E67" s="92">
        <f>+COUNTA('Aplikacija za kredit'!AS299)</f>
        <v>0</v>
      </c>
    </row>
    <row r="68" spans="2:5" ht="12.6" customHeight="1" x14ac:dyDescent="0.3">
      <c r="B68" s="45" t="str">
        <f>+'Aplikacija za kredit'!H301</f>
        <v>Očekivani UKUPAN broj direktnih članova domaćinstva koji imaju maksimum do 3 uslovna grla (govedarstvo, ovčarstvo ili kozarstvo), ili 0.3 HA zasada malina i drugog bobičastog voča, ili 3 HA zasada sjemenskog krompira</v>
      </c>
      <c r="C68" s="108">
        <f>+'Aplikacija za kredit'!AS301</f>
        <v>0</v>
      </c>
      <c r="D68" s="92">
        <v>1</v>
      </c>
      <c r="E68" s="92">
        <f>+COUNTA('Aplikacija za kredit'!AS301)</f>
        <v>0</v>
      </c>
    </row>
    <row r="69" spans="2:5" ht="12.6" customHeight="1" x14ac:dyDescent="0.3">
      <c r="B69" s="45" t="str">
        <f>+'Aplikacija za kredit'!I303</f>
        <v>Očekivani UKUPAN  broj direktnih članova domaćinstva mlađih od 40.godina koji imaju maksimum do 3 uslovna grla (govedarstvo, ovčarstvo ili kozarstvo), ili 0.3 HA zasada malina i drugog bobičastog voča, ili 3 HA zasada sjemenskog krompira</v>
      </c>
      <c r="C69" s="108">
        <f>+'Aplikacija za kredit'!AS303</f>
        <v>0</v>
      </c>
      <c r="D69" s="92">
        <v>1</v>
      </c>
      <c r="E69" s="92">
        <f>+COUNTA('Aplikacija za kredit'!AS303)</f>
        <v>0</v>
      </c>
    </row>
    <row r="70" spans="2:5" ht="12.6" customHeight="1" x14ac:dyDescent="0.3">
      <c r="B70" s="45" t="str">
        <f>+'Aplikacija za kredit'!I305</f>
        <v>Očekivani UKUPAN  broj direktnih članova domaćinstva ženske populacije koji imaju maksimum do 3 uslovna grla (govedarstvo, ovčarstvo ili kozarstvo), ili 0.3 HA zasada malina i drugog bobičastog voča, ili 3 HA zasada sjemenskog krompira</v>
      </c>
      <c r="C70" s="108">
        <f>+'Aplikacija za kredit'!AS305</f>
        <v>0</v>
      </c>
      <c r="D70" s="92">
        <v>1</v>
      </c>
      <c r="E70" s="92">
        <f>+COUNTA('Aplikacija za kredit'!AS305)</f>
        <v>0</v>
      </c>
    </row>
    <row r="71" spans="2:5" ht="12.75" customHeight="1" x14ac:dyDescent="0.3">
      <c r="B71" s="101" t="str">
        <f>+'Aplikacija za kredit'!H334</f>
        <v>Molimo vas unesite podatke o procesu proizvodnje i adekvatnosti korišćenja proizvodnih kapaciteta</v>
      </c>
      <c r="C71" s="109">
        <f>+'Aplikacija za kredit'!O337</f>
        <v>0</v>
      </c>
      <c r="D71" s="92">
        <v>1</v>
      </c>
      <c r="E71" s="92">
        <f>+COUNTA('Aplikacija za kredit'!O337)</f>
        <v>0</v>
      </c>
    </row>
    <row r="72" spans="2:5" ht="12.75" customHeight="1" x14ac:dyDescent="0.3">
      <c r="B72" s="101" t="str">
        <f>+'Aplikacija za kredit'!H344</f>
        <v>Koji poroizvodi se najviše proizvode</v>
      </c>
      <c r="C72" s="109">
        <f>+'Aplikacija za kredit'!H345</f>
        <v>0</v>
      </c>
      <c r="D72" s="92">
        <v>1</v>
      </c>
      <c r="E72" s="92">
        <f>+COUNTA('Aplikacija za kredit'!H345)</f>
        <v>0</v>
      </c>
    </row>
    <row r="73" spans="2:5" ht="12.75" customHeight="1" x14ac:dyDescent="0.3">
      <c r="B73" s="207" t="s">
        <v>101</v>
      </c>
      <c r="C73" s="207"/>
      <c r="D73" s="117">
        <f>SUM(D65:D72)</f>
        <v>8</v>
      </c>
      <c r="E73" s="117">
        <f>SUM(E65:E72)</f>
        <v>0</v>
      </c>
    </row>
    <row r="74" spans="2:5" ht="12.75" customHeight="1" x14ac:dyDescent="0.3">
      <c r="B74" s="101" t="str">
        <f>+'Aplikacija za kredit'!H357</f>
        <v>Kako se odvija proces proizvodnje</v>
      </c>
      <c r="C74" s="109">
        <f>+'Aplikacija za kredit'!H358</f>
        <v>0</v>
      </c>
      <c r="D74" s="92">
        <v>1</v>
      </c>
      <c r="E74" s="92">
        <f>+COUNTA('Aplikacija za kredit'!H358)</f>
        <v>0</v>
      </c>
    </row>
    <row r="75" spans="2:5" ht="12.75" customHeight="1" x14ac:dyDescent="0.3">
      <c r="B75" s="101" t="str">
        <f>+'Aplikacija za kredit'!H365</f>
        <v>Ukupan broj poljoprivrednih preduzeća</v>
      </c>
      <c r="C75" s="108">
        <f>+'Aplikacija za kredit'!AT365</f>
        <v>0</v>
      </c>
      <c r="D75" s="92">
        <v>1</v>
      </c>
      <c r="E75" s="92">
        <f>+COUNTA('Aplikacija za kredit'!AT365)</f>
        <v>0</v>
      </c>
    </row>
    <row r="76" spans="2:5" ht="12.75" customHeight="1" x14ac:dyDescent="0.3">
      <c r="B76" s="101" t="str">
        <f>+'Aplikacija za kredit'!H367</f>
        <v>Ukupan broj preduzeća ciljanih djelatnostima (bobičasto voće, sjemenski krompir, meso, mlijeko i mliječni proizvodi ovčarstvo, kozarstvo i govedarstvo)</v>
      </c>
      <c r="C76" s="108">
        <f>+'Aplikacija za kredit'!AT367</f>
        <v>0</v>
      </c>
      <c r="D76" s="92">
        <v>1</v>
      </c>
      <c r="E76" s="92">
        <f>+COUNTA('Aplikacija za kredit'!AT367)</f>
        <v>0</v>
      </c>
    </row>
    <row r="77" spans="2:5" ht="12.75" customHeight="1" x14ac:dyDescent="0.3">
      <c r="B77" s="101" t="str">
        <f>+'Aplikacija za kredit'!J369</f>
        <v>ukupan broj poljoprivrednih gazdinstava</v>
      </c>
      <c r="C77" s="108">
        <f>+'Aplikacija za kredit'!AT369</f>
        <v>0</v>
      </c>
      <c r="D77" s="92">
        <v>1</v>
      </c>
      <c r="E77" s="92">
        <f>+COUNTA('Aplikacija za kredit'!AT369)</f>
        <v>0</v>
      </c>
    </row>
    <row r="78" spans="2:5" ht="12.75" customHeight="1" x14ac:dyDescent="0.3">
      <c r="B78" s="101" t="str">
        <f>+'Aplikacija za kredit'!H374</f>
        <v>Da li postoje privatni otkupljivači proizvoda</v>
      </c>
      <c r="C78" s="108">
        <f>+'Aplikacija za kredit'!H375</f>
        <v>0</v>
      </c>
      <c r="D78" s="92">
        <v>1</v>
      </c>
      <c r="E78" s="92">
        <f>+COUNTA('Aplikacija za kredit'!H375)</f>
        <v>0</v>
      </c>
    </row>
    <row r="79" spans="2:5" ht="12.75" customHeight="1" x14ac:dyDescent="0.3">
      <c r="B79" s="101" t="str">
        <f>+'Aplikacija za kredit'!O381</f>
        <v>upotreba od strane domaćistva</v>
      </c>
      <c r="C79" s="128">
        <f>+'Aplikacija za kredit'!AN381</f>
        <v>0</v>
      </c>
      <c r="D79" s="92">
        <v>1</v>
      </c>
      <c r="E79" s="92">
        <f>+COUNTA('Aplikacija za kredit'!AN381)</f>
        <v>0</v>
      </c>
    </row>
    <row r="80" spans="2:5" ht="12.75" customHeight="1" x14ac:dyDescent="0.3">
      <c r="B80" s="101" t="str">
        <f>+'Aplikacija za kredit'!O383</f>
        <v>prodaja proizvoda na pijacama i piljarama</v>
      </c>
      <c r="C80" s="128">
        <f>+'Aplikacija za kredit'!AN383</f>
        <v>0</v>
      </c>
      <c r="D80" s="92">
        <v>1</v>
      </c>
      <c r="E80" s="92">
        <f>+COUNTA('Aplikacija za kredit'!AN383)</f>
        <v>0</v>
      </c>
    </row>
    <row r="81" spans="2:5" ht="12.75" customHeight="1" x14ac:dyDescent="0.3">
      <c r="B81" s="101" t="str">
        <f>+'Aplikacija za kredit'!O385</f>
        <v>prodaja proizvoda privatnim otkupljivačima</v>
      </c>
      <c r="C81" s="128">
        <f>+'Aplikacija za kredit'!AN385</f>
        <v>0</v>
      </c>
      <c r="D81" s="92">
        <v>1</v>
      </c>
      <c r="E81" s="92">
        <f>+COUNTA('Aplikacija za kredit'!AN385)</f>
        <v>0</v>
      </c>
    </row>
    <row r="82" spans="2:5" ht="12.75" customHeight="1" x14ac:dyDescent="0.3">
      <c r="B82" s="101" t="str">
        <f>+'Aplikacija za kredit'!O387</f>
        <v>prodaja na kućnom pragu</v>
      </c>
      <c r="C82" s="128">
        <f>+'Aplikacija za kredit'!AN387</f>
        <v>0</v>
      </c>
      <c r="D82" s="92">
        <v>1</v>
      </c>
      <c r="E82" s="92">
        <f>+COUNTA('Aplikacija za kredit'!AN387)</f>
        <v>0</v>
      </c>
    </row>
    <row r="83" spans="2:5" ht="12.75" customHeight="1" x14ac:dyDescent="0.3">
      <c r="B83" s="101" t="s">
        <v>128</v>
      </c>
      <c r="C83" s="128" t="str">
        <f>IF('Aplikacija za kredit'!AN391&lt;1,"Raspored nije dobar","Raspored je dobar")</f>
        <v>Raspored nije dobar</v>
      </c>
      <c r="D83" s="92">
        <f>IF('Aplikacija za kredit'!AN391&lt;1,1,0)</f>
        <v>1</v>
      </c>
      <c r="E83" s="92">
        <v>0</v>
      </c>
    </row>
    <row r="84" spans="2:5" ht="12.75" customHeight="1" x14ac:dyDescent="0.3">
      <c r="B84" s="101" t="str">
        <f>+'Aplikacija za kredit'!H403</f>
        <v>ukupna obradiva površina u hektarima zemlje</v>
      </c>
      <c r="C84" s="108">
        <f>+'Aplikacija za kredit'!AO403</f>
        <v>0</v>
      </c>
      <c r="D84" s="92">
        <v>1</v>
      </c>
      <c r="E84" s="92">
        <f>+COUNTA('Aplikacija za kredit'!AO403)</f>
        <v>0</v>
      </c>
    </row>
    <row r="85" spans="2:5" ht="12.75" customHeight="1" x14ac:dyDescent="0.3">
      <c r="B85" s="101" t="str">
        <f>+'Aplikacija za kredit'!H405</f>
        <v xml:space="preserve"> </v>
      </c>
      <c r="C85" s="108">
        <f>+'Aplikacija za kredit'!AO405</f>
        <v>0</v>
      </c>
      <c r="D85" s="92">
        <v>1</v>
      </c>
      <c r="E85" s="92">
        <f>+COUNTA('Aplikacija za kredit'!AO405)</f>
        <v>0</v>
      </c>
    </row>
    <row r="86" spans="2:5" ht="12.75" customHeight="1" x14ac:dyDescent="0.3">
      <c r="B86" s="101" t="str">
        <f>+'Aplikacija za kredit'!H410</f>
        <v>obradiva površina u hektarima zemlje DIREKTNIH članova domaćinstva koja se koristi za biljnu proizvodnju</v>
      </c>
      <c r="C86" s="108">
        <f>+'Aplikacija za kredit'!AO410</f>
        <v>0</v>
      </c>
      <c r="D86" s="92">
        <v>1</v>
      </c>
      <c r="E86" s="92">
        <f>+COUNTA('Aplikacija za kredit'!AO410)</f>
        <v>0</v>
      </c>
    </row>
    <row r="87" spans="2:5" ht="12.75" customHeight="1" x14ac:dyDescent="0.3">
      <c r="B87" s="101" t="str">
        <f>+'Aplikacija za kredit'!H412</f>
        <v>obradiva površina u hektarima zemlje DIREKTNIH članova domaćinstva koja se koristi za stočarstvo (ovčarstvo, kozarstvo i govedarstvo)</v>
      </c>
      <c r="C87" s="108">
        <f>+'Aplikacija za kredit'!AO412</f>
        <v>0</v>
      </c>
      <c r="D87" s="92">
        <v>1</v>
      </c>
      <c r="E87" s="92">
        <f>+COUNTA('Aplikacija za kredit'!AO412)</f>
        <v>0</v>
      </c>
    </row>
    <row r="88" spans="2:5" ht="12.75" customHeight="1" x14ac:dyDescent="0.3">
      <c r="B88" s="101" t="str">
        <f>+'Aplikacija za kredit'!H414</f>
        <v>Navesti izvore podataka (npr.1. popisna lista mjesne zajednice 2. statistika Monstata 3. ostalo</v>
      </c>
      <c r="C88" s="147">
        <f>+'Aplikacija za kredit'!H416</f>
        <v>0</v>
      </c>
      <c r="D88" s="92">
        <v>1</v>
      </c>
      <c r="E88" s="92">
        <f>+COUNTA('Aplikacija za kredit'!H416)</f>
        <v>0</v>
      </c>
    </row>
    <row r="89" spans="2:5" ht="12.75" customHeight="1" x14ac:dyDescent="0.3">
      <c r="B89" s="207" t="s">
        <v>102</v>
      </c>
      <c r="C89" s="207"/>
      <c r="D89" s="117">
        <f>SUM(D74:D88)</f>
        <v>15</v>
      </c>
      <c r="E89" s="117">
        <f>SUM(E74:E88)</f>
        <v>0</v>
      </c>
    </row>
    <row r="90" spans="2:5" ht="12.75" customHeight="1" x14ac:dyDescent="0.3">
      <c r="B90" s="101" t="str">
        <f>+'Aplikacija za kredit'!O433</f>
        <v>HA zemlje koji se koriste za proizvodnju malina i bobičastog voća</v>
      </c>
      <c r="C90" s="131">
        <f>+'Aplikacija za kredit'!AN433</f>
        <v>0</v>
      </c>
      <c r="D90" s="92">
        <v>1</v>
      </c>
      <c r="E90" s="92">
        <f>+COUNTA('Aplikacija za kredit'!AN433)</f>
        <v>0</v>
      </c>
    </row>
    <row r="91" spans="2:5" ht="12.75" customHeight="1" x14ac:dyDescent="0.3">
      <c r="B91" s="101" t="str">
        <f>+'Aplikacija za kredit'!O435</f>
        <v>HA zemlje koji se koriste za proizvodnju sjemenskog krompira</v>
      </c>
      <c r="C91" s="131">
        <f>+'Aplikacija za kredit'!AN435</f>
        <v>0</v>
      </c>
      <c r="D91" s="92">
        <v>1</v>
      </c>
      <c r="E91" s="92">
        <f>+COUNTA('Aplikacija za kredit'!AN435)</f>
        <v>0</v>
      </c>
    </row>
    <row r="92" spans="2:5" ht="12.75" customHeight="1" x14ac:dyDescent="0.3">
      <c r="B92" s="101" t="str">
        <f>+'Aplikacija za kredit'!O444</f>
        <v>HA zemlje koji se koriste za proizvodnju mlijeka i mliječnih prerđevina od ovaca koza i goveda</v>
      </c>
      <c r="C92" s="131">
        <f>+'Aplikacija za kredit'!AN444</f>
        <v>0</v>
      </c>
      <c r="D92" s="92">
        <v>1</v>
      </c>
      <c r="E92" s="92">
        <f>+COUNTA('Aplikacija za kredit'!AN444)</f>
        <v>0</v>
      </c>
    </row>
    <row r="93" spans="2:5" ht="12.75" customHeight="1" x14ac:dyDescent="0.3">
      <c r="B93" s="101" t="str">
        <f>+'Aplikacija za kredit'!O446</f>
        <v>HA zemlje koji se koriste za tov mesa ovaca, koza i goveda</v>
      </c>
      <c r="C93" s="131">
        <f>+'Aplikacija za kredit'!AN446</f>
        <v>0</v>
      </c>
      <c r="D93" s="92">
        <v>1</v>
      </c>
      <c r="E93" s="92">
        <f>+COUNTA('Aplikacija za kredit'!AN446)</f>
        <v>0</v>
      </c>
    </row>
    <row r="94" spans="2:5" ht="12.75" customHeight="1" x14ac:dyDescent="0.3">
      <c r="B94" s="101" t="str">
        <f>+'Aplikacija za kredit'!O454</f>
        <v>broj goveda</v>
      </c>
      <c r="C94" s="108">
        <f>+'Aplikacija za kredit'!AN454</f>
        <v>0</v>
      </c>
      <c r="D94" s="92">
        <v>1</v>
      </c>
      <c r="E94" s="92">
        <f>+COUNTA('Aplikacija za kredit'!AN454)</f>
        <v>0</v>
      </c>
    </row>
    <row r="95" spans="2:5" ht="12.75" customHeight="1" x14ac:dyDescent="0.3">
      <c r="B95" s="101" t="str">
        <f>+'Aplikacija za kredit'!O456</f>
        <v>broj ovaca</v>
      </c>
      <c r="C95" s="108">
        <f>+'Aplikacija za kredit'!AN456</f>
        <v>0</v>
      </c>
      <c r="D95" s="92">
        <v>1</v>
      </c>
      <c r="E95" s="92">
        <f>+COUNTA('Aplikacija za kredit'!AN456)</f>
        <v>0</v>
      </c>
    </row>
    <row r="96" spans="2:5" ht="12.75" customHeight="1" x14ac:dyDescent="0.3">
      <c r="B96" s="101" t="str">
        <f>+'Aplikacija za kredit'!O458</f>
        <v>broj koza</v>
      </c>
      <c r="C96" s="108">
        <f>+'Aplikacija za kredit'!AN458</f>
        <v>0</v>
      </c>
      <c r="D96" s="92">
        <v>1</v>
      </c>
      <c r="E96" s="92">
        <f>+COUNTA('Aplikacija za kredit'!AN458)</f>
        <v>0</v>
      </c>
    </row>
    <row r="97" spans="2:5" ht="12.75" customHeight="1" x14ac:dyDescent="0.3">
      <c r="B97" s="101" t="str">
        <f>+'Aplikacija za kredit'!H470</f>
        <v>ukupna obradiva površina u hektarima zemlje</v>
      </c>
      <c r="C97" s="108">
        <f>+'Aplikacija za kredit'!AO470</f>
        <v>0</v>
      </c>
      <c r="D97" s="92">
        <v>1</v>
      </c>
      <c r="E97" s="92">
        <f>+COUNTA('Aplikacija za kredit'!AO470)</f>
        <v>0</v>
      </c>
    </row>
    <row r="98" spans="2:5" ht="12.75" customHeight="1" x14ac:dyDescent="0.3">
      <c r="B98" s="101" t="str">
        <f>+'Aplikacija za kredit'!H472</f>
        <v xml:space="preserve"> </v>
      </c>
      <c r="C98" s="108">
        <f>+'Aplikacija za kredit'!AO472</f>
        <v>0</v>
      </c>
      <c r="D98" s="92">
        <v>1</v>
      </c>
      <c r="E98" s="92">
        <f>+COUNTA('Aplikacija za kredit'!AO472)</f>
        <v>0</v>
      </c>
    </row>
    <row r="99" spans="2:5" ht="12.75" customHeight="1" x14ac:dyDescent="0.3">
      <c r="B99" s="101" t="str">
        <f>+'Aplikacija za kredit'!H477</f>
        <v>obradiva površina u hektarima zemlje DIREKTNIH članova domaćinstva koja se koristi za biljnu proizvodnju</v>
      </c>
      <c r="C99" s="108">
        <f>+'Aplikacija za kredit'!AO477</f>
        <v>0</v>
      </c>
      <c r="D99" s="92">
        <v>1</v>
      </c>
      <c r="E99" s="92">
        <f>+COUNTA('Aplikacija za kredit'!AO477)</f>
        <v>0</v>
      </c>
    </row>
    <row r="100" spans="2:5" ht="12.75" customHeight="1" x14ac:dyDescent="0.3">
      <c r="B100" s="101" t="str">
        <f>+'Aplikacija za kredit'!H479</f>
        <v>obradiva površina u hektarima zemlje DIREKTNIH članova domaćinstva koja se koristi za stočarstvo (ovčarstvo, kozarstvo i govedarstvo)</v>
      </c>
      <c r="C100" s="108">
        <f>+'Aplikacija za kredit'!AO479</f>
        <v>0</v>
      </c>
      <c r="D100" s="92">
        <v>1</v>
      </c>
      <c r="E100" s="92">
        <f>+COUNTA('Aplikacija za kredit'!AO479)</f>
        <v>0</v>
      </c>
    </row>
    <row r="101" spans="2:5" ht="12.75" customHeight="1" x14ac:dyDescent="0.3">
      <c r="B101" s="101" t="str">
        <f>+'Aplikacija za kredit'!O488</f>
        <v>HA zemlje koji se koriste za proizvodnju malina i bobičastog voća</v>
      </c>
      <c r="C101" s="108">
        <f>+'Aplikacija za kredit'!AN488</f>
        <v>0</v>
      </c>
      <c r="D101" s="92">
        <v>1</v>
      </c>
      <c r="E101" s="92">
        <f>+COUNTA('Aplikacija za kredit'!AN488)</f>
        <v>0</v>
      </c>
    </row>
    <row r="102" spans="2:5" ht="12.75" customHeight="1" x14ac:dyDescent="0.3">
      <c r="B102" s="101" t="str">
        <f>+'Aplikacija za kredit'!O490</f>
        <v>HA zemlje koji se koriste za proizvodnju sjemenskog krompira</v>
      </c>
      <c r="C102" s="108">
        <f>+'Aplikacija za kredit'!AN490</f>
        <v>0</v>
      </c>
      <c r="D102" s="92">
        <v>1</v>
      </c>
      <c r="E102" s="92">
        <f>+COUNTA('Aplikacija za kredit'!AN490)</f>
        <v>0</v>
      </c>
    </row>
    <row r="103" spans="2:5" ht="12.75" customHeight="1" x14ac:dyDescent="0.3">
      <c r="B103" s="207" t="s">
        <v>102</v>
      </c>
      <c r="C103" s="207"/>
      <c r="D103" s="117">
        <f>SUM(D90:D102)</f>
        <v>13</v>
      </c>
      <c r="E103" s="117">
        <f>SUM(E90:E102)</f>
        <v>0</v>
      </c>
    </row>
    <row r="104" spans="2:5" ht="12.75" customHeight="1" x14ac:dyDescent="0.3">
      <c r="B104" s="101" t="str">
        <f>+'Aplikacija za kredit'!O508</f>
        <v>HA zemlje koji se koriste za proizvodnju mlijeka i mliječnih prerđevina od ovaca koza i goveda</v>
      </c>
      <c r="C104" s="131">
        <f>+'Aplikacija za kredit'!AN508</f>
        <v>0</v>
      </c>
      <c r="D104" s="92">
        <v>1</v>
      </c>
      <c r="E104" s="92">
        <f>+COUNTA('Aplikacija za kredit'!AN508)</f>
        <v>0</v>
      </c>
    </row>
    <row r="105" spans="2:5" ht="12.75" customHeight="1" x14ac:dyDescent="0.3">
      <c r="B105" s="101" t="str">
        <f>+'Aplikacija za kredit'!O510</f>
        <v>HA zemlje koji se koriste za tov mesa ovaca, koza i goveda</v>
      </c>
      <c r="C105" s="131">
        <f>+'Aplikacija za kredit'!AN510</f>
        <v>0</v>
      </c>
      <c r="D105" s="92">
        <v>1</v>
      </c>
      <c r="E105" s="92">
        <f>+COUNTA('Aplikacija za kredit'!AN510)</f>
        <v>0</v>
      </c>
    </row>
    <row r="106" spans="2:5" ht="12.75" customHeight="1" x14ac:dyDescent="0.3">
      <c r="B106" s="101" t="str">
        <f>+'Aplikacija za kredit'!O519</f>
        <v>broj goveda</v>
      </c>
      <c r="C106" s="108">
        <f>+'Aplikacija za kredit'!AN519</f>
        <v>0</v>
      </c>
      <c r="D106" s="92">
        <v>1</v>
      </c>
      <c r="E106" s="92">
        <f>+COUNTA('Aplikacija za kredit'!AN519)</f>
        <v>0</v>
      </c>
    </row>
    <row r="107" spans="2:5" ht="12.75" customHeight="1" x14ac:dyDescent="0.3">
      <c r="B107" s="101" t="str">
        <f>+'Aplikacija za kredit'!O521</f>
        <v>broj ovaca</v>
      </c>
      <c r="C107" s="108">
        <f>+'Aplikacija za kredit'!AN521</f>
        <v>0</v>
      </c>
      <c r="D107" s="92">
        <v>1</v>
      </c>
      <c r="E107" s="92">
        <f>+COUNTA('Aplikacija za kredit'!AN521)</f>
        <v>0</v>
      </c>
    </row>
    <row r="108" spans="2:5" ht="12.75" customHeight="1" x14ac:dyDescent="0.3">
      <c r="B108" s="101" t="str">
        <f>+'Aplikacija za kredit'!O523</f>
        <v>broj koza</v>
      </c>
      <c r="C108" s="108">
        <f>+'Aplikacija za kredit'!AN523</f>
        <v>0</v>
      </c>
      <c r="D108" s="92">
        <v>1</v>
      </c>
      <c r="E108" s="92">
        <f>+COUNTA('Aplikacija za kredit'!AN523)</f>
        <v>0</v>
      </c>
    </row>
    <row r="109" spans="2:5" ht="12.75" customHeight="1" x14ac:dyDescent="0.3">
      <c r="B109" s="101" t="str">
        <f>+'Aplikacija za kredit'!H527</f>
        <v>Navesti izvore podataka (npr.1. popisna lista mjesne zajednice 2. statistika Monstata 3. ostalo</v>
      </c>
      <c r="C109" s="129">
        <f>+'Aplikacija za kredit'!H529</f>
        <v>0</v>
      </c>
      <c r="D109" s="92">
        <v>1</v>
      </c>
      <c r="E109" s="92">
        <f>+COUNTA('Aplikacija za kredit'!H529)</f>
        <v>0</v>
      </c>
    </row>
    <row r="110" spans="2:5" ht="12.75" customHeight="1" x14ac:dyDescent="0.3">
      <c r="B110" s="101" t="str">
        <f>+'Aplikacija za kredit'!H535</f>
        <v>proces proizvodnje i prodaje</v>
      </c>
      <c r="C110" s="129">
        <f>+'Aplikacija za kredit'!O535</f>
        <v>0</v>
      </c>
      <c r="D110" s="92">
        <v>1</v>
      </c>
      <c r="E110" s="92">
        <f>+COUNTA('Aplikacija za kredit'!O535)</f>
        <v>0</v>
      </c>
    </row>
    <row r="111" spans="2:5" ht="12.75" customHeight="1" x14ac:dyDescent="0.3">
      <c r="B111" s="101" t="str">
        <f>+'Aplikacija za kredit'!H542</f>
        <v>demografski trend i prirast stanovništva</v>
      </c>
      <c r="C111" s="129">
        <f>+'Aplikacija za kredit'!O542</f>
        <v>0</v>
      </c>
      <c r="D111" s="92">
        <v>1</v>
      </c>
      <c r="E111" s="92">
        <f>+COUNTA('Aplikacija za kredit'!O542)</f>
        <v>0</v>
      </c>
    </row>
    <row r="112" spans="2:5" ht="12.75" customHeight="1" x14ac:dyDescent="0.3">
      <c r="B112" s="101" t="str">
        <f>+'Aplikacija za kredit'!H548</f>
        <v>druge planirane infrastrukturne investicije</v>
      </c>
      <c r="C112" s="129">
        <f>+'Aplikacija za kredit'!O548</f>
        <v>0</v>
      </c>
      <c r="D112" s="92">
        <v>1</v>
      </c>
      <c r="E112" s="92">
        <f>+COUNTA('Aplikacija za kredit'!O548)</f>
        <v>0</v>
      </c>
    </row>
    <row r="113" spans="2:5" ht="12.75" customHeight="1" x14ac:dyDescent="0.3">
      <c r="B113" s="207" t="s">
        <v>130</v>
      </c>
      <c r="C113" s="207"/>
      <c r="D113" s="117">
        <f>SUM(D104:D112)</f>
        <v>9</v>
      </c>
      <c r="E113" s="117">
        <f>SUM(E104:E112)</f>
        <v>0</v>
      </c>
    </row>
    <row r="114" spans="2:5" ht="5.0999999999999996" customHeight="1" x14ac:dyDescent="0.3">
      <c r="B114" s="30"/>
      <c r="C114" s="31"/>
      <c r="D114" s="32"/>
      <c r="E114" s="32"/>
    </row>
    <row r="115" spans="2:5" ht="18" x14ac:dyDescent="0.3">
      <c r="B115" s="206" t="s">
        <v>37</v>
      </c>
      <c r="C115" s="206"/>
      <c r="D115" s="29">
        <f>+D20+D37+D50+D64+D73+D89+D103+D113</f>
        <v>99</v>
      </c>
      <c r="E115" s="29">
        <f>+E20+E37+E50+E64+E73+E89+E103+E113</f>
        <v>6</v>
      </c>
    </row>
    <row r="116" spans="2:5" x14ac:dyDescent="0.3">
      <c r="E116" s="27"/>
    </row>
  </sheetData>
  <sheetProtection algorithmName="SHA-512" hashValue="tbHC7Fyprr5XNFnhiC3KRcaREohgExa78OhohVtyQhDzWpyQUnLiHODtklH+U+nKz+4e24DSTIt3lpPgZf0f6g==" saltValue="rtFCFrTyU1WHsEabJUmWcQ==" spinCount="100000" sheet="1" objects="1" scenarios="1" selectLockedCells="1" selectUnlockedCells="1"/>
  <mergeCells count="9">
    <mergeCell ref="B115:C115"/>
    <mergeCell ref="B20:C20"/>
    <mergeCell ref="B37:C37"/>
    <mergeCell ref="B50:C50"/>
    <mergeCell ref="B103:C103"/>
    <mergeCell ref="B113:C113"/>
    <mergeCell ref="B64:C64"/>
    <mergeCell ref="B73:C73"/>
    <mergeCell ref="B89:C89"/>
  </mergeCells>
  <conditionalFormatting sqref="B115">
    <cfRule type="notContainsBlanks" dxfId="7" priority="38">
      <formula>LEN(TRIM(B115))&gt;0</formula>
    </cfRule>
  </conditionalFormatting>
  <conditionalFormatting sqref="D115">
    <cfRule type="notContainsBlanks" dxfId="6" priority="37">
      <formula>LEN(TRIM(D115))&gt;0</formula>
    </cfRule>
  </conditionalFormatting>
  <conditionalFormatting sqref="B38">
    <cfRule type="notContainsBlanks" dxfId="5" priority="13">
      <formula>LEN(TRIM(B38))&gt;0</formula>
    </cfRule>
  </conditionalFormatting>
  <conditionalFormatting sqref="D38">
    <cfRule type="notContainsBlanks" dxfId="4" priority="12">
      <formula>LEN(TRIM(D38))&gt;0</formula>
    </cfRule>
  </conditionalFormatting>
  <conditionalFormatting sqref="E38">
    <cfRule type="notContainsBlanks" dxfId="3" priority="10">
      <formula>LEN(TRIM(E38))&gt;0</formula>
    </cfRule>
  </conditionalFormatting>
  <conditionalFormatting sqref="E115">
    <cfRule type="notContainsBlanks" dxfId="2" priority="1">
      <formula>LEN(TRIM(E115))&gt;0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workbookViewId="0">
      <selection activeCell="B19" sqref="B19"/>
    </sheetView>
  </sheetViews>
  <sheetFormatPr defaultColWidth="9.109375" defaultRowHeight="12" x14ac:dyDescent="0.3"/>
  <cols>
    <col min="1" max="1" width="9.109375" style="15"/>
    <col min="2" max="2" width="53.44140625" style="15" customWidth="1"/>
    <col min="3" max="3" width="9.109375" style="15"/>
    <col min="4" max="4" width="11.33203125" style="15" bestFit="1" customWidth="1"/>
    <col min="5" max="5" width="12.109375" style="15" bestFit="1" customWidth="1"/>
    <col min="6" max="6" width="10" style="15" bestFit="1" customWidth="1"/>
    <col min="7" max="7" width="13.109375" style="15" bestFit="1" customWidth="1"/>
    <col min="8" max="8" width="9.109375" style="15"/>
    <col min="9" max="9" width="8.33203125" style="15" bestFit="1" customWidth="1"/>
    <col min="10" max="13" width="8.33203125" style="15" customWidth="1"/>
    <col min="14" max="15" width="8.33203125" style="56" customWidth="1"/>
    <col min="16" max="16" width="11.5546875" style="15" bestFit="1" customWidth="1"/>
    <col min="17" max="17" width="1.6640625" style="15" customWidth="1"/>
    <col min="18" max="20" width="13.6640625" style="15" customWidth="1"/>
    <col min="21" max="16384" width="9.109375" style="15"/>
  </cols>
  <sheetData>
    <row r="1" spans="1:21" ht="12.6" thickBot="1" x14ac:dyDescent="0.35"/>
    <row r="2" spans="1:21" ht="12.6" thickBot="1" x14ac:dyDescent="0.35">
      <c r="B2" s="16" t="s">
        <v>22</v>
      </c>
      <c r="C2" s="22" t="s">
        <v>30</v>
      </c>
      <c r="D2" s="23" t="s">
        <v>31</v>
      </c>
      <c r="E2" s="22" t="s">
        <v>33</v>
      </c>
      <c r="F2" s="22" t="s">
        <v>34</v>
      </c>
      <c r="G2" s="22" t="s">
        <v>39</v>
      </c>
      <c r="H2" s="22" t="s">
        <v>29</v>
      </c>
      <c r="I2" s="22" t="s">
        <v>46</v>
      </c>
      <c r="J2" s="22" t="s">
        <v>49</v>
      </c>
      <c r="K2" s="22" t="s">
        <v>122</v>
      </c>
      <c r="L2" s="22" t="s">
        <v>123</v>
      </c>
      <c r="M2" s="22" t="s">
        <v>124</v>
      </c>
      <c r="N2" s="22" t="s">
        <v>78</v>
      </c>
      <c r="P2" s="126" t="s">
        <v>9</v>
      </c>
    </row>
    <row r="3" spans="1:21" ht="12.6" thickBot="1" x14ac:dyDescent="0.35">
      <c r="B3" s="54" t="s">
        <v>20</v>
      </c>
      <c r="C3" s="17" t="s">
        <v>165</v>
      </c>
      <c r="D3" s="17" t="s">
        <v>148</v>
      </c>
      <c r="E3" s="17" t="s">
        <v>167</v>
      </c>
      <c r="F3" s="17" t="s">
        <v>169</v>
      </c>
      <c r="G3" s="17" t="s">
        <v>41</v>
      </c>
      <c r="H3" s="40">
        <v>1</v>
      </c>
      <c r="I3" s="17" t="s">
        <v>144</v>
      </c>
      <c r="J3" s="17" t="s">
        <v>185</v>
      </c>
      <c r="K3" s="17" t="s">
        <v>179</v>
      </c>
      <c r="L3" s="17" t="s">
        <v>177</v>
      </c>
      <c r="M3" s="17" t="s">
        <v>171</v>
      </c>
      <c r="N3" s="17" t="s">
        <v>173</v>
      </c>
      <c r="O3" s="62"/>
      <c r="P3" s="127" t="s">
        <v>3</v>
      </c>
    </row>
    <row r="4" spans="1:21" ht="12.6" thickBot="1" x14ac:dyDescent="0.35">
      <c r="B4" s="54" t="s">
        <v>21</v>
      </c>
      <c r="C4" s="17" t="s">
        <v>166</v>
      </c>
      <c r="D4" s="17" t="s">
        <v>32</v>
      </c>
      <c r="E4" s="17" t="s">
        <v>168</v>
      </c>
      <c r="F4" s="17" t="s">
        <v>170</v>
      </c>
      <c r="G4" s="17" t="s">
        <v>40</v>
      </c>
      <c r="H4" s="40">
        <v>2</v>
      </c>
      <c r="I4" s="17" t="s">
        <v>145</v>
      </c>
      <c r="J4" s="17" t="s">
        <v>186</v>
      </c>
      <c r="K4" s="17" t="s">
        <v>180</v>
      </c>
      <c r="L4" s="17" t="s">
        <v>178</v>
      </c>
      <c r="M4" s="17" t="s">
        <v>172</v>
      </c>
      <c r="N4" s="17" t="s">
        <v>174</v>
      </c>
      <c r="O4" s="62"/>
      <c r="P4" s="127" t="s">
        <v>4</v>
      </c>
    </row>
    <row r="5" spans="1:21" ht="12.6" thickBot="1" x14ac:dyDescent="0.35">
      <c r="B5" s="55">
        <f>+'Aplikacija za kredit'!I4</f>
        <v>0</v>
      </c>
      <c r="C5" s="39" t="e">
        <f>VLOOKUP(B5,B3:H4,7,FALSE)</f>
        <v>#N/A</v>
      </c>
      <c r="P5" s="127" t="s">
        <v>5</v>
      </c>
    </row>
    <row r="6" spans="1:21" ht="12.6" thickBot="1" x14ac:dyDescent="0.35">
      <c r="P6" s="127" t="s">
        <v>6</v>
      </c>
    </row>
    <row r="7" spans="1:21" ht="12.6" thickBot="1" x14ac:dyDescent="0.35">
      <c r="B7" s="41">
        <v>1</v>
      </c>
      <c r="C7" s="208">
        <v>2</v>
      </c>
      <c r="D7" s="208"/>
      <c r="E7" s="208"/>
      <c r="F7" s="58" t="e">
        <f>+C5</f>
        <v>#N/A</v>
      </c>
      <c r="P7" s="127" t="s">
        <v>7</v>
      </c>
    </row>
    <row r="8" spans="1:21" ht="12.6" thickBot="1" x14ac:dyDescent="0.35">
      <c r="A8" s="3">
        <v>1</v>
      </c>
      <c r="B8" s="59" t="s">
        <v>106</v>
      </c>
      <c r="C8" s="212" t="s">
        <v>47</v>
      </c>
      <c r="D8" s="212"/>
      <c r="E8" s="212"/>
      <c r="F8" s="4" t="e">
        <f>HLOOKUP($C$5,$B$7:$E$15,A8+1,FALSE)</f>
        <v>#N/A</v>
      </c>
      <c r="P8" s="127" t="s">
        <v>8</v>
      </c>
    </row>
    <row r="9" spans="1:21" ht="12.6" thickBot="1" x14ac:dyDescent="0.35">
      <c r="A9" s="3">
        <v>2</v>
      </c>
      <c r="B9" s="59" t="s">
        <v>107</v>
      </c>
      <c r="C9" s="213" t="s">
        <v>48</v>
      </c>
      <c r="D9" s="213"/>
      <c r="E9" s="213"/>
      <c r="F9" s="4" t="e">
        <f t="shared" ref="F9:F15" si="0">HLOOKUP($C$5,$B$7:$E$15,A9+1,FALSE)</f>
        <v>#N/A</v>
      </c>
      <c r="P9" s="127" t="s">
        <v>11</v>
      </c>
    </row>
    <row r="10" spans="1:21" x14ac:dyDescent="0.3">
      <c r="A10" s="3">
        <v>3</v>
      </c>
      <c r="B10" s="59" t="s">
        <v>48</v>
      </c>
      <c r="C10" s="213" t="s">
        <v>48</v>
      </c>
      <c r="D10" s="213"/>
      <c r="E10" s="213"/>
      <c r="F10" s="4" t="e">
        <f t="shared" si="0"/>
        <v>#N/A</v>
      </c>
    </row>
    <row r="11" spans="1:21" x14ac:dyDescent="0.3">
      <c r="A11" s="3">
        <v>4</v>
      </c>
      <c r="B11" s="18" t="s">
        <v>48</v>
      </c>
      <c r="C11" s="214" t="s">
        <v>48</v>
      </c>
      <c r="D11" s="214"/>
      <c r="E11" s="214"/>
      <c r="F11" s="4" t="e">
        <f t="shared" si="0"/>
        <v>#N/A</v>
      </c>
    </row>
    <row r="12" spans="1:21" x14ac:dyDescent="0.3">
      <c r="A12" s="3">
        <v>5</v>
      </c>
      <c r="B12" s="18" t="s">
        <v>48</v>
      </c>
      <c r="C12" s="214" t="s">
        <v>48</v>
      </c>
      <c r="D12" s="214"/>
      <c r="E12" s="214"/>
      <c r="F12" s="4" t="e">
        <f t="shared" si="0"/>
        <v>#N/A</v>
      </c>
    </row>
    <row r="13" spans="1:21" x14ac:dyDescent="0.3">
      <c r="A13" s="3">
        <v>6</v>
      </c>
      <c r="B13" s="18" t="s">
        <v>48</v>
      </c>
      <c r="C13" s="214" t="s">
        <v>48</v>
      </c>
      <c r="D13" s="214"/>
      <c r="E13" s="214"/>
      <c r="F13" s="4" t="e">
        <f t="shared" si="0"/>
        <v>#N/A</v>
      </c>
    </row>
    <row r="14" spans="1:21" x14ac:dyDescent="0.3">
      <c r="A14" s="3">
        <v>7</v>
      </c>
      <c r="B14" s="18" t="s">
        <v>48</v>
      </c>
      <c r="C14" s="214" t="s">
        <v>48</v>
      </c>
      <c r="D14" s="214"/>
      <c r="E14" s="214"/>
      <c r="F14" s="4" t="e">
        <f t="shared" si="0"/>
        <v>#N/A</v>
      </c>
    </row>
    <row r="15" spans="1:21" x14ac:dyDescent="0.3">
      <c r="A15" s="3">
        <v>8</v>
      </c>
      <c r="B15" s="18" t="s">
        <v>48</v>
      </c>
      <c r="C15" s="214" t="s">
        <v>48</v>
      </c>
      <c r="D15" s="214"/>
      <c r="E15" s="214"/>
      <c r="F15" s="4" t="e">
        <f t="shared" si="0"/>
        <v>#N/A</v>
      </c>
      <c r="G15" s="56"/>
      <c r="H15" s="56"/>
      <c r="I15" s="56"/>
      <c r="J15" s="56"/>
      <c r="K15" s="56"/>
      <c r="L15" s="56"/>
      <c r="M15" s="56"/>
      <c r="P15" s="56"/>
      <c r="Q15" s="56"/>
      <c r="R15" s="57"/>
      <c r="S15" s="209"/>
      <c r="T15" s="209"/>
      <c r="U15" s="56"/>
    </row>
    <row r="16" spans="1:21" x14ac:dyDescent="0.3">
      <c r="A16" s="3"/>
      <c r="C16" s="4"/>
      <c r="D16" s="56"/>
      <c r="E16" s="56"/>
      <c r="F16" s="56"/>
      <c r="G16" s="56"/>
      <c r="H16" s="56"/>
      <c r="I16" s="56"/>
      <c r="J16" s="56"/>
      <c r="K16" s="56"/>
      <c r="L16" s="56"/>
      <c r="M16" s="56"/>
      <c r="P16" s="56"/>
      <c r="Q16" s="56"/>
      <c r="R16" s="56"/>
      <c r="S16" s="209"/>
      <c r="T16" s="209"/>
      <c r="U16" s="56"/>
    </row>
    <row r="18" spans="2:15" x14ac:dyDescent="0.3">
      <c r="C18" s="15" t="s">
        <v>23</v>
      </c>
      <c r="D18" s="15" t="s">
        <v>24</v>
      </c>
      <c r="E18" s="15" t="s">
        <v>25</v>
      </c>
      <c r="F18" s="15" t="s">
        <v>26</v>
      </c>
      <c r="G18" s="15" t="s">
        <v>27</v>
      </c>
    </row>
    <row r="19" spans="2:15" ht="12" customHeight="1" x14ac:dyDescent="0.3">
      <c r="B19" s="48" t="s">
        <v>18</v>
      </c>
      <c r="C19" s="17" t="s">
        <v>140</v>
      </c>
      <c r="D19" s="17" t="s">
        <v>141</v>
      </c>
      <c r="E19" s="15">
        <f>COUNTIF(B19,'Aplikacija za kredit'!$H$27)</f>
        <v>0</v>
      </c>
      <c r="F19" s="15">
        <f>IF(E19&gt;0,2,0)</f>
        <v>0</v>
      </c>
      <c r="G19" s="15">
        <f>+E19+F19</f>
        <v>0</v>
      </c>
    </row>
    <row r="20" spans="2:15" ht="12" customHeight="1" x14ac:dyDescent="0.3">
      <c r="B20" s="48" t="s">
        <v>19</v>
      </c>
      <c r="C20" s="17" t="s">
        <v>139</v>
      </c>
      <c r="D20" s="17" t="s">
        <v>38</v>
      </c>
      <c r="E20" s="15">
        <f>COUNTIF(B20,'Aplikacija za kredit'!$H$27)</f>
        <v>0</v>
      </c>
      <c r="F20" s="15">
        <f>IF(E20&gt;0,0,0)</f>
        <v>0</v>
      </c>
      <c r="G20" s="15">
        <f>+E20+F20</f>
        <v>0</v>
      </c>
    </row>
    <row r="21" spans="2:15" ht="12" customHeight="1" x14ac:dyDescent="0.3">
      <c r="B21" s="48" t="s">
        <v>17</v>
      </c>
      <c r="C21" s="17" t="s">
        <v>140</v>
      </c>
      <c r="D21" s="17" t="s">
        <v>142</v>
      </c>
      <c r="E21" s="15">
        <f>COUNTIF(B21,'Aplikacija za kredit'!$H$27)</f>
        <v>0</v>
      </c>
      <c r="F21" s="15">
        <f t="shared" ref="F21" si="1">IF(E21&gt;0,1,0)</f>
        <v>0</v>
      </c>
      <c r="G21" s="15">
        <f>+E21+F21</f>
        <v>0</v>
      </c>
    </row>
    <row r="22" spans="2:15" x14ac:dyDescent="0.3">
      <c r="B22" s="49">
        <f>+'Aplikacija za kredit'!H27</f>
        <v>0</v>
      </c>
      <c r="C22" s="19" t="e">
        <f>VLOOKUP($B$22,$B$19:$D$21,2,FALSE)</f>
        <v>#N/A</v>
      </c>
      <c r="D22" s="19" t="e">
        <f>VLOOKUP($B$22,$B$19:$D$21,3,FALSE)</f>
        <v>#N/A</v>
      </c>
      <c r="E22" s="58" t="str">
        <f>IF(COUNTA('Aplikacija za kredit'!H27)=1,VLOOKUP(B22,$B$19:$G$21,6,FALSE)," ")</f>
        <v xml:space="preserve"> </v>
      </c>
    </row>
    <row r="23" spans="2:15" x14ac:dyDescent="0.3">
      <c r="C23" s="17"/>
      <c r="I23" s="15" t="s">
        <v>29</v>
      </c>
    </row>
    <row r="24" spans="2:15" x14ac:dyDescent="0.3">
      <c r="C24" s="17"/>
      <c r="E24" s="210" t="e">
        <f>+'Aplikacija za kredit'!#REF!</f>
        <v>#REF!</v>
      </c>
      <c r="F24" s="210"/>
      <c r="G24" s="210"/>
      <c r="H24" s="210"/>
      <c r="I24" s="24">
        <f>ROUND(COUNTA('Aplikacija za kredit'!#REF!),0)</f>
        <v>1</v>
      </c>
      <c r="J24" s="24"/>
      <c r="K24" s="24"/>
      <c r="L24" s="24"/>
      <c r="M24" s="24"/>
      <c r="N24" s="125"/>
      <c r="O24" s="125"/>
    </row>
    <row r="25" spans="2:15" x14ac:dyDescent="0.3">
      <c r="B25" s="45"/>
      <c r="C25" s="46"/>
      <c r="E25" s="210" t="e">
        <f>+'Aplikacija za kredit'!#REF!</f>
        <v>#REF!</v>
      </c>
      <c r="F25" s="210"/>
      <c r="G25" s="210"/>
      <c r="H25" s="210"/>
      <c r="I25" s="24">
        <f>ROUND(COUNTA('Aplikacija za kredit'!#REF!),0)</f>
        <v>1</v>
      </c>
      <c r="J25" s="24"/>
      <c r="K25" s="24"/>
      <c r="L25" s="24"/>
      <c r="M25" s="24"/>
      <c r="N25" s="125"/>
      <c r="O25" s="125"/>
    </row>
    <row r="26" spans="2:15" ht="13.8" x14ac:dyDescent="0.3">
      <c r="B26" s="47"/>
      <c r="C26" s="47"/>
      <c r="E26" s="211" t="s">
        <v>28</v>
      </c>
      <c r="F26" s="211"/>
      <c r="G26" s="211"/>
      <c r="H26" s="211"/>
      <c r="I26" s="25">
        <f>+I24+I25</f>
        <v>2</v>
      </c>
      <c r="J26" s="25"/>
      <c r="K26" s="25"/>
      <c r="L26" s="25"/>
      <c r="M26" s="25"/>
      <c r="N26" s="125"/>
      <c r="O26" s="125"/>
    </row>
    <row r="27" spans="2:15" x14ac:dyDescent="0.3">
      <c r="B27" s="20"/>
      <c r="C27" s="21"/>
    </row>
    <row r="29" spans="2:15" x14ac:dyDescent="0.3">
      <c r="C29" s="15" t="s">
        <v>23</v>
      </c>
    </row>
    <row r="30" spans="2:15" x14ac:dyDescent="0.3">
      <c r="B30" s="48" t="s">
        <v>104</v>
      </c>
      <c r="C30" s="17" t="s">
        <v>143</v>
      </c>
    </row>
    <row r="31" spans="2:15" x14ac:dyDescent="0.3">
      <c r="B31" s="48" t="s">
        <v>105</v>
      </c>
      <c r="C31" s="17" t="s">
        <v>131</v>
      </c>
    </row>
    <row r="32" spans="2:15" x14ac:dyDescent="0.3">
      <c r="B32" s="49">
        <f>+'Aplikacija za kredit'!H39</f>
        <v>0</v>
      </c>
      <c r="C32" s="19" t="e">
        <f>VLOOKUP($B$32,$B$30:$C$31,2,FALSE)</f>
        <v>#N/A</v>
      </c>
    </row>
    <row r="33" spans="2:4" x14ac:dyDescent="0.3">
      <c r="B33" s="20"/>
      <c r="C33" s="21"/>
    </row>
    <row r="34" spans="2:4" x14ac:dyDescent="0.3">
      <c r="B34" s="20" t="s">
        <v>112</v>
      </c>
      <c r="C34" s="136" t="s">
        <v>60</v>
      </c>
      <c r="D34" s="15">
        <f>+COUNTA('Aplikacija za kredit'!O96)</f>
        <v>1</v>
      </c>
    </row>
    <row r="35" spans="2:4" x14ac:dyDescent="0.3">
      <c r="B35" s="20">
        <f>+'Aplikacija za kredit'!H375</f>
        <v>0</v>
      </c>
      <c r="C35" s="136" t="s">
        <v>61</v>
      </c>
      <c r="D35" s="15">
        <f>+COUNTA('Aplikacija za kredit'!O98)</f>
        <v>1</v>
      </c>
    </row>
    <row r="36" spans="2:4" x14ac:dyDescent="0.3">
      <c r="B36" s="20">
        <f>IF(B35="DA postoje",1,0)</f>
        <v>0</v>
      </c>
      <c r="C36" s="136" t="s">
        <v>62</v>
      </c>
      <c r="D36" s="15">
        <f>+COUNTA('Aplikacija za kredit'!O100)</f>
        <v>1</v>
      </c>
    </row>
    <row r="37" spans="2:4" x14ac:dyDescent="0.3">
      <c r="B37" s="20"/>
      <c r="C37" s="136" t="s">
        <v>115</v>
      </c>
      <c r="D37" s="15">
        <f>+COUNTA('Aplikacija za kredit'!O102)</f>
        <v>1</v>
      </c>
    </row>
    <row r="38" spans="2:4" x14ac:dyDescent="0.3">
      <c r="B38" s="20"/>
      <c r="C38" s="136" t="s">
        <v>116</v>
      </c>
      <c r="D38" s="15">
        <f>+COUNTA('Aplikacija za kredit'!O104)</f>
        <v>1</v>
      </c>
    </row>
    <row r="39" spans="2:4" x14ac:dyDescent="0.3">
      <c r="B39" s="20"/>
      <c r="C39" s="136" t="s">
        <v>117</v>
      </c>
      <c r="D39" s="15">
        <f>+COUNTA('Aplikacija za kredit'!O106)</f>
        <v>0</v>
      </c>
    </row>
    <row r="40" spans="2:4" x14ac:dyDescent="0.3">
      <c r="B40" s="20"/>
      <c r="C40" s="21"/>
    </row>
    <row r="41" spans="2:4" x14ac:dyDescent="0.3">
      <c r="B41" s="20"/>
      <c r="C41" s="21"/>
    </row>
    <row r="42" spans="2:4" x14ac:dyDescent="0.3">
      <c r="B42" s="20"/>
      <c r="C42" s="21"/>
    </row>
    <row r="43" spans="2:4" x14ac:dyDescent="0.3">
      <c r="B43" s="20"/>
      <c r="C43" s="21"/>
    </row>
    <row r="44" spans="2:4" x14ac:dyDescent="0.3">
      <c r="B44" s="20"/>
      <c r="C44" s="21"/>
    </row>
    <row r="45" spans="2:4" x14ac:dyDescent="0.3">
      <c r="B45" s="20"/>
      <c r="C45" s="21"/>
    </row>
    <row r="46" spans="2:4" x14ac:dyDescent="0.3">
      <c r="B46" s="20"/>
      <c r="C46" s="21"/>
    </row>
    <row r="47" spans="2:4" x14ac:dyDescent="0.3">
      <c r="B47" s="20"/>
      <c r="C47" s="21"/>
    </row>
    <row r="48" spans="2:4" x14ac:dyDescent="0.3">
      <c r="B48" s="20"/>
      <c r="C48" s="21"/>
    </row>
    <row r="49" spans="2:3" x14ac:dyDescent="0.3">
      <c r="B49" s="20"/>
      <c r="C49" s="21"/>
    </row>
    <row r="50" spans="2:3" x14ac:dyDescent="0.3">
      <c r="B50" s="20"/>
      <c r="C50" s="21"/>
    </row>
    <row r="51" spans="2:3" x14ac:dyDescent="0.3">
      <c r="B51" s="20"/>
      <c r="C51" s="21"/>
    </row>
    <row r="52" spans="2:3" x14ac:dyDescent="0.3">
      <c r="B52" s="20"/>
      <c r="C52" s="21"/>
    </row>
    <row r="53" spans="2:3" x14ac:dyDescent="0.3">
      <c r="B53" s="20"/>
      <c r="C53" s="21"/>
    </row>
    <row r="54" spans="2:3" x14ac:dyDescent="0.3">
      <c r="B54" s="20"/>
      <c r="C54" s="21"/>
    </row>
    <row r="55" spans="2:3" x14ac:dyDescent="0.3">
      <c r="B55" s="20"/>
      <c r="C55" s="21"/>
    </row>
    <row r="56" spans="2:3" x14ac:dyDescent="0.3">
      <c r="B56" s="20"/>
      <c r="C56" s="21"/>
    </row>
    <row r="57" spans="2:3" x14ac:dyDescent="0.3">
      <c r="B57" s="20"/>
      <c r="C57" s="21"/>
    </row>
    <row r="58" spans="2:3" x14ac:dyDescent="0.3">
      <c r="B58" s="20"/>
      <c r="C58" s="21"/>
    </row>
    <row r="59" spans="2:3" x14ac:dyDescent="0.3">
      <c r="B59" s="20"/>
      <c r="C59" s="21"/>
    </row>
    <row r="60" spans="2:3" x14ac:dyDescent="0.3">
      <c r="B60" s="20"/>
      <c r="C60" s="21"/>
    </row>
    <row r="61" spans="2:3" x14ac:dyDescent="0.3">
      <c r="B61" s="20"/>
      <c r="C61" s="21"/>
    </row>
    <row r="62" spans="2:3" x14ac:dyDescent="0.3">
      <c r="B62" s="20"/>
      <c r="C62" s="21"/>
    </row>
  </sheetData>
  <sheetProtection algorithmName="SHA-512" hashValue="kGbg/LKJmbrg7851MzWPOM7ESGDU/SJ+D69lxKuiCg4ZO1oCDFto/lIqQdlKid1zMJVhejkG93ugkiMQHfve9Q==" saltValue="SOJG/z7iQrOJCLmarwXytQ==" spinCount="100000" sheet="1" objects="1" scenarios="1" selectLockedCells="1" selectUnlockedCells="1"/>
  <mergeCells count="14">
    <mergeCell ref="C7:E7"/>
    <mergeCell ref="T15:T16"/>
    <mergeCell ref="E24:H24"/>
    <mergeCell ref="E25:H25"/>
    <mergeCell ref="E26:H26"/>
    <mergeCell ref="S15:S16"/>
    <mergeCell ref="C8:E8"/>
    <mergeCell ref="C9:E9"/>
    <mergeCell ref="C10:E10"/>
    <mergeCell ref="C11:E11"/>
    <mergeCell ref="C12:E12"/>
    <mergeCell ref="C13:E13"/>
    <mergeCell ref="C14:E14"/>
    <mergeCell ref="C15:E15"/>
  </mergeCells>
  <phoneticPr fontId="37" type="noConversion"/>
  <conditionalFormatting sqref="B8:B15">
    <cfRule type="notContainsBlanks" dxfId="1" priority="2">
      <formula>LEN(TRIM(B8))&gt;0</formula>
    </cfRule>
  </conditionalFormatting>
  <conditionalFormatting sqref="C8:E15">
    <cfRule type="notContainsBlanks" dxfId="0" priority="1">
      <formula>LEN(TRIM(C8))&gt;0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Aplikacija za kredit</vt:lpstr>
      <vt:lpstr>Analitika</vt:lpstr>
      <vt:lpstr>Podesavanja</vt:lpstr>
      <vt:lpstr>'Aplikacija za kredit'!Print_Area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v.markovic</dc:creator>
  <cp:lastModifiedBy>Vladimir Markovic</cp:lastModifiedBy>
  <cp:lastPrinted>2022-03-25T07:30:26Z</cp:lastPrinted>
  <dcterms:created xsi:type="dcterms:W3CDTF">2018-11-09T14:01:57Z</dcterms:created>
  <dcterms:modified xsi:type="dcterms:W3CDTF">2022-03-25T07:55:53Z</dcterms:modified>
</cp:coreProperties>
</file>